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й\Desktop\Турниры и мероприятия\2022\Мероприятия\Дудкин 8-9 октября\Протоколы\"/>
    </mc:Choice>
  </mc:AlternateContent>
  <bookViews>
    <workbookView xWindow="0" yWindow="135" windowWidth="23955" windowHeight="9795" activeTab="1"/>
  </bookViews>
  <sheets>
    <sheet name="Диктору" sheetId="10" r:id="rId1"/>
    <sheet name="СЕТКА" sheetId="9" r:id="rId2"/>
    <sheet name="Лист1" sheetId="11" r:id="rId3"/>
  </sheets>
  <definedNames>
    <definedName name="_xlnm._FilterDatabase" localSheetId="1" hidden="1">СЕТКА!$A$1:$G$76</definedName>
    <definedName name="_xlnm.Print_Area" localSheetId="0">Диктору!$A$1:$F$128</definedName>
    <definedName name="_xlnm.Print_Area" localSheetId="1">СЕТКА!$A$1:$G$97</definedName>
  </definedNames>
  <calcPr calcId="162913"/>
</workbook>
</file>

<file path=xl/calcChain.xml><?xml version="1.0" encoding="utf-8"?>
<calcChain xmlns="http://schemas.openxmlformats.org/spreadsheetml/2006/main">
  <c r="E97" i="9" l="1"/>
  <c r="H63" i="9"/>
  <c r="H42" i="9"/>
  <c r="H16" i="9"/>
  <c r="H50" i="10" l="1"/>
  <c r="H51" i="10" s="1"/>
  <c r="B50" i="10"/>
  <c r="F50" i="10" l="1"/>
  <c r="H52" i="10"/>
  <c r="F52" i="10" s="1"/>
  <c r="F51" i="10"/>
  <c r="J29" i="9"/>
  <c r="I29" i="9"/>
  <c r="H29" i="9"/>
  <c r="H42" i="10" l="1"/>
  <c r="F42" i="10" s="1"/>
  <c r="B42" i="10"/>
  <c r="J14" i="9"/>
  <c r="I14" i="9"/>
  <c r="H14" i="9"/>
  <c r="H43" i="10" l="1"/>
  <c r="H44" i="10" l="1"/>
  <c r="F44" i="10" s="1"/>
  <c r="F43" i="10"/>
  <c r="H28" i="9" l="1"/>
  <c r="I28" i="9"/>
  <c r="J28" i="9"/>
  <c r="K62" i="9" l="1"/>
  <c r="K59" i="9"/>
  <c r="K58" i="9"/>
  <c r="K56" i="9"/>
  <c r="K68" i="9" s="1"/>
  <c r="G68" i="9" s="1"/>
  <c r="K38" i="9"/>
  <c r="K34" i="9"/>
  <c r="K32" i="9"/>
  <c r="K31" i="9"/>
  <c r="K30" i="9"/>
  <c r="K12" i="9"/>
  <c r="K6" i="9"/>
  <c r="K3" i="9"/>
  <c r="K24" i="9" s="1"/>
  <c r="J62" i="9"/>
  <c r="J61" i="9"/>
  <c r="J60" i="9"/>
  <c r="J59" i="9"/>
  <c r="J58" i="9"/>
  <c r="J56" i="9"/>
  <c r="J40" i="9"/>
  <c r="J37" i="9"/>
  <c r="J33" i="9"/>
  <c r="J32" i="9"/>
  <c r="J31" i="9"/>
  <c r="J30" i="9"/>
  <c r="J13" i="9"/>
  <c r="J12" i="9"/>
  <c r="J10" i="9"/>
  <c r="J9" i="9"/>
  <c r="J2" i="9"/>
  <c r="I62" i="9"/>
  <c r="I61" i="9"/>
  <c r="I60" i="9"/>
  <c r="I59" i="9"/>
  <c r="I58" i="9"/>
  <c r="I68" i="9" s="1"/>
  <c r="E68" i="9" s="1"/>
  <c r="I41" i="9"/>
  <c r="I39" i="9"/>
  <c r="I38" i="9"/>
  <c r="I37" i="9"/>
  <c r="I35" i="9"/>
  <c r="I34" i="9"/>
  <c r="I33" i="9"/>
  <c r="I32" i="9"/>
  <c r="I31" i="9"/>
  <c r="I13" i="9"/>
  <c r="I10" i="9"/>
  <c r="I9" i="9"/>
  <c r="I8" i="9"/>
  <c r="I7" i="9"/>
  <c r="I6" i="9"/>
  <c r="I5" i="9"/>
  <c r="I4" i="9"/>
  <c r="I21" i="9"/>
  <c r="I2" i="9"/>
  <c r="H3" i="9"/>
  <c r="H4" i="9"/>
  <c r="H5" i="9"/>
  <c r="H6" i="9"/>
  <c r="H7" i="9"/>
  <c r="H8" i="9"/>
  <c r="H9" i="9"/>
  <c r="H10" i="9"/>
  <c r="H11" i="9"/>
  <c r="H12" i="9"/>
  <c r="H13" i="9"/>
  <c r="H15" i="9"/>
  <c r="H30" i="9"/>
  <c r="H31" i="9"/>
  <c r="H32" i="9"/>
  <c r="H33" i="9"/>
  <c r="H34" i="9"/>
  <c r="H35" i="9"/>
  <c r="H36" i="9"/>
  <c r="H37" i="9"/>
  <c r="H38" i="9"/>
  <c r="H39" i="9"/>
  <c r="H40" i="9"/>
  <c r="H41" i="9"/>
  <c r="H56" i="9"/>
  <c r="H57" i="9"/>
  <c r="H58" i="9"/>
  <c r="H59" i="9"/>
  <c r="H60" i="9"/>
  <c r="H61" i="9"/>
  <c r="H62" i="9"/>
  <c r="H2" i="9"/>
  <c r="H99" i="10"/>
  <c r="H73" i="10"/>
  <c r="H118" i="10"/>
  <c r="H119" i="10" s="1"/>
  <c r="B118" i="10"/>
  <c r="H115" i="10"/>
  <c r="F115" i="10" s="1"/>
  <c r="B115" i="10"/>
  <c r="H112" i="10"/>
  <c r="F112" i="10" s="1"/>
  <c r="B112" i="10"/>
  <c r="H109" i="10"/>
  <c r="H110" i="10" s="1"/>
  <c r="B109" i="10"/>
  <c r="H106" i="10"/>
  <c r="H107" i="10" s="1"/>
  <c r="B106" i="10"/>
  <c r="H103" i="10"/>
  <c r="H104" i="10" s="1"/>
  <c r="B103" i="10"/>
  <c r="H100" i="10"/>
  <c r="H101" i="10" s="1"/>
  <c r="B100" i="10"/>
  <c r="H92" i="10"/>
  <c r="F92" i="10" s="1"/>
  <c r="B92" i="10"/>
  <c r="H89" i="10"/>
  <c r="H90" i="10" s="1"/>
  <c r="B89" i="10"/>
  <c r="H86" i="10"/>
  <c r="H87" i="10" s="1"/>
  <c r="B86" i="10"/>
  <c r="H83" i="10"/>
  <c r="H84" i="10" s="1"/>
  <c r="B83" i="10"/>
  <c r="H80" i="10"/>
  <c r="H81" i="10" s="1"/>
  <c r="B80" i="10"/>
  <c r="H77" i="10"/>
  <c r="H78" i="10" s="1"/>
  <c r="B77" i="10"/>
  <c r="H74" i="10"/>
  <c r="H75" i="10" s="1"/>
  <c r="B74" i="10"/>
  <c r="H70" i="10"/>
  <c r="H71" i="10" s="1"/>
  <c r="H66" i="10"/>
  <c r="H63" i="10"/>
  <c r="H64" i="10" s="1"/>
  <c r="H60" i="10"/>
  <c r="H61" i="10" s="1"/>
  <c r="H57" i="10"/>
  <c r="H58" i="10" s="1"/>
  <c r="H54" i="10"/>
  <c r="H55" i="10" s="1"/>
  <c r="H39" i="10"/>
  <c r="H40" i="10" s="1"/>
  <c r="B39" i="10"/>
  <c r="H36" i="10"/>
  <c r="H37" i="10" s="1"/>
  <c r="B36" i="10"/>
  <c r="H33" i="10"/>
  <c r="F33" i="10" s="1"/>
  <c r="B33" i="10"/>
  <c r="H30" i="10"/>
  <c r="H31" i="10" s="1"/>
  <c r="B30" i="10"/>
  <c r="H27" i="10"/>
  <c r="H28" i="10" s="1"/>
  <c r="B27" i="10"/>
  <c r="H24" i="10"/>
  <c r="H25" i="10" s="1"/>
  <c r="B24" i="10"/>
  <c r="H20" i="10"/>
  <c r="H21" i="10" s="1"/>
  <c r="B20" i="10"/>
  <c r="H17" i="10"/>
  <c r="H18" i="10" s="1"/>
  <c r="B17" i="10"/>
  <c r="J68" i="9" l="1"/>
  <c r="F68" i="9" s="1"/>
  <c r="H68" i="9"/>
  <c r="D68" i="9" s="1"/>
  <c r="C68" i="9" s="1"/>
  <c r="J24" i="9"/>
  <c r="H24" i="9"/>
  <c r="I24" i="9"/>
  <c r="K21" i="9"/>
  <c r="J21" i="9"/>
  <c r="H21" i="9"/>
  <c r="H65" i="9"/>
  <c r="D65" i="9" s="1"/>
  <c r="H66" i="9"/>
  <c r="D66" i="9" s="1"/>
  <c r="H67" i="9"/>
  <c r="D67" i="9" s="1"/>
  <c r="H69" i="9"/>
  <c r="H70" i="9"/>
  <c r="D70" i="9" s="1"/>
  <c r="H71" i="9"/>
  <c r="D71" i="9" s="1"/>
  <c r="H72" i="9"/>
  <c r="D72" i="9" s="1"/>
  <c r="H73" i="9"/>
  <c r="D73" i="9" s="1"/>
  <c r="H74" i="9"/>
  <c r="H75" i="9"/>
  <c r="D75" i="9" s="1"/>
  <c r="H76" i="9"/>
  <c r="D76" i="9" s="1"/>
  <c r="H64" i="9"/>
  <c r="H45" i="9"/>
  <c r="D45" i="9" s="1"/>
  <c r="H47" i="9"/>
  <c r="H49" i="9"/>
  <c r="D49" i="9" s="1"/>
  <c r="H51" i="9"/>
  <c r="D51" i="9" s="1"/>
  <c r="H53" i="9"/>
  <c r="D53" i="9" s="1"/>
  <c r="H44" i="9"/>
  <c r="D44" i="9" s="1"/>
  <c r="H46" i="9"/>
  <c r="D46" i="9" s="1"/>
  <c r="H48" i="9"/>
  <c r="D48" i="9" s="1"/>
  <c r="H50" i="9"/>
  <c r="D50" i="9" s="1"/>
  <c r="H52" i="9"/>
  <c r="H54" i="9"/>
  <c r="D54" i="9" s="1"/>
  <c r="H43" i="9"/>
  <c r="D43" i="9" s="1"/>
  <c r="I44" i="9"/>
  <c r="E44" i="9" s="1"/>
  <c r="I46" i="9"/>
  <c r="E46" i="9" s="1"/>
  <c r="I48" i="9"/>
  <c r="E48" i="9" s="1"/>
  <c r="I50" i="9"/>
  <c r="E50" i="9" s="1"/>
  <c r="I52" i="9"/>
  <c r="I54" i="9"/>
  <c r="E54" i="9" s="1"/>
  <c r="I43" i="9"/>
  <c r="E43" i="9" s="1"/>
  <c r="I53" i="9"/>
  <c r="E53" i="9" s="1"/>
  <c r="I51" i="9"/>
  <c r="E51" i="9" s="1"/>
  <c r="I49" i="9"/>
  <c r="E49" i="9" s="1"/>
  <c r="I47" i="9"/>
  <c r="I45" i="9"/>
  <c r="E45" i="9" s="1"/>
  <c r="I64" i="9"/>
  <c r="I65" i="9"/>
  <c r="E65" i="9" s="1"/>
  <c r="I66" i="9"/>
  <c r="E66" i="9" s="1"/>
  <c r="I67" i="9"/>
  <c r="E67" i="9" s="1"/>
  <c r="I69" i="9"/>
  <c r="I70" i="9"/>
  <c r="E70" i="9" s="1"/>
  <c r="I71" i="9"/>
  <c r="E71" i="9" s="1"/>
  <c r="I72" i="9"/>
  <c r="E72" i="9" s="1"/>
  <c r="I73" i="9"/>
  <c r="E73" i="9" s="1"/>
  <c r="I74" i="9"/>
  <c r="I75" i="9"/>
  <c r="E75" i="9" s="1"/>
  <c r="I76" i="9"/>
  <c r="E76" i="9" s="1"/>
  <c r="J44" i="9"/>
  <c r="F44" i="9" s="1"/>
  <c r="J46" i="9"/>
  <c r="F46" i="9" s="1"/>
  <c r="J48" i="9"/>
  <c r="F48" i="9" s="1"/>
  <c r="J50" i="9"/>
  <c r="F50" i="9" s="1"/>
  <c r="J52" i="9"/>
  <c r="J54" i="9"/>
  <c r="F54" i="9" s="1"/>
  <c r="J43" i="9"/>
  <c r="F43" i="9" s="1"/>
  <c r="J45" i="9"/>
  <c r="F45" i="9" s="1"/>
  <c r="J47" i="9"/>
  <c r="J49" i="9"/>
  <c r="F49" i="9" s="1"/>
  <c r="J51" i="9"/>
  <c r="F51" i="9" s="1"/>
  <c r="J53" i="9"/>
  <c r="F53" i="9" s="1"/>
  <c r="J65" i="9"/>
  <c r="F65" i="9" s="1"/>
  <c r="J66" i="9"/>
  <c r="F66" i="9" s="1"/>
  <c r="J67" i="9"/>
  <c r="F67" i="9" s="1"/>
  <c r="J69" i="9"/>
  <c r="J70" i="9"/>
  <c r="F70" i="9" s="1"/>
  <c r="J71" i="9"/>
  <c r="F71" i="9" s="1"/>
  <c r="J72" i="9"/>
  <c r="F72" i="9" s="1"/>
  <c r="J73" i="9"/>
  <c r="F73" i="9" s="1"/>
  <c r="J74" i="9"/>
  <c r="J75" i="9"/>
  <c r="F75" i="9" s="1"/>
  <c r="J76" i="9"/>
  <c r="F76" i="9" s="1"/>
  <c r="J64" i="9"/>
  <c r="K45" i="9"/>
  <c r="G45" i="9" s="1"/>
  <c r="K47" i="9"/>
  <c r="K49" i="9"/>
  <c r="G49" i="9" s="1"/>
  <c r="K51" i="9"/>
  <c r="G51" i="9" s="1"/>
  <c r="K53" i="9"/>
  <c r="G53" i="9" s="1"/>
  <c r="K54" i="9"/>
  <c r="G54" i="9" s="1"/>
  <c r="K52" i="9"/>
  <c r="K50" i="9"/>
  <c r="G50" i="9" s="1"/>
  <c r="G52" i="9" s="1"/>
  <c r="K48" i="9"/>
  <c r="G48" i="9" s="1"/>
  <c r="K46" i="9"/>
  <c r="G46" i="9" s="1"/>
  <c r="K44" i="9"/>
  <c r="G44" i="9" s="1"/>
  <c r="K43" i="9"/>
  <c r="G43" i="9" s="1"/>
  <c r="K64" i="9"/>
  <c r="G64" i="9" s="1"/>
  <c r="K65" i="9"/>
  <c r="G65" i="9" s="1"/>
  <c r="K66" i="9"/>
  <c r="G66" i="9" s="1"/>
  <c r="K67" i="9"/>
  <c r="G67" i="9" s="1"/>
  <c r="K69" i="9"/>
  <c r="K70" i="9"/>
  <c r="G70" i="9" s="1"/>
  <c r="K71" i="9"/>
  <c r="G71" i="9" s="1"/>
  <c r="K72" i="9"/>
  <c r="G72" i="9" s="1"/>
  <c r="K73" i="9"/>
  <c r="G73" i="9" s="1"/>
  <c r="K74" i="9"/>
  <c r="K75" i="9"/>
  <c r="G75" i="9" s="1"/>
  <c r="K76" i="9"/>
  <c r="G76" i="9" s="1"/>
  <c r="H17" i="9"/>
  <c r="H25" i="9"/>
  <c r="D25" i="9" s="1"/>
  <c r="H18" i="9"/>
  <c r="D18" i="9" s="1"/>
  <c r="H19" i="9"/>
  <c r="D19" i="9" s="1"/>
  <c r="H20" i="9"/>
  <c r="D20" i="9" s="1"/>
  <c r="H22" i="9"/>
  <c r="D22" i="9" s="1"/>
  <c r="H23" i="9"/>
  <c r="D23" i="9" s="1"/>
  <c r="H26" i="9"/>
  <c r="D26" i="9" s="1"/>
  <c r="I18" i="9"/>
  <c r="E18" i="9" s="1"/>
  <c r="I20" i="9"/>
  <c r="E20" i="9" s="1"/>
  <c r="I23" i="9"/>
  <c r="E23" i="9" s="1"/>
  <c r="I26" i="9"/>
  <c r="E26" i="9" s="1"/>
  <c r="I17" i="9"/>
  <c r="I19" i="9"/>
  <c r="E19" i="9" s="1"/>
  <c r="I22" i="9"/>
  <c r="E22" i="9" s="1"/>
  <c r="I25" i="9"/>
  <c r="E25" i="9" s="1"/>
  <c r="K17" i="9"/>
  <c r="G17" i="9" s="1"/>
  <c r="K18" i="9"/>
  <c r="G18" i="9" s="1"/>
  <c r="K19" i="9"/>
  <c r="G19" i="9" s="1"/>
  <c r="K20" i="9"/>
  <c r="G20" i="9" s="1"/>
  <c r="K22" i="9"/>
  <c r="G22" i="9" s="1"/>
  <c r="K23" i="9"/>
  <c r="G23" i="9" s="1"/>
  <c r="K25" i="9"/>
  <c r="G25" i="9" s="1"/>
  <c r="K26" i="9"/>
  <c r="G26" i="9" s="1"/>
  <c r="J18" i="9"/>
  <c r="F18" i="9" s="1"/>
  <c r="J19" i="9"/>
  <c r="F19" i="9" s="1"/>
  <c r="J20" i="9"/>
  <c r="F20" i="9" s="1"/>
  <c r="J22" i="9"/>
  <c r="F22" i="9" s="1"/>
  <c r="J23" i="9"/>
  <c r="F23" i="9" s="1"/>
  <c r="J25" i="9"/>
  <c r="F25" i="9" s="1"/>
  <c r="J26" i="9"/>
  <c r="F26" i="9" s="1"/>
  <c r="J17" i="9"/>
  <c r="F83" i="10"/>
  <c r="F74" i="10"/>
  <c r="F118" i="10"/>
  <c r="H120" i="10"/>
  <c r="F120" i="10" s="1"/>
  <c r="F119" i="10"/>
  <c r="H116" i="10"/>
  <c r="H113" i="10"/>
  <c r="F110" i="10"/>
  <c r="H111" i="10"/>
  <c r="F111" i="10" s="1"/>
  <c r="F109" i="10"/>
  <c r="F107" i="10"/>
  <c r="H108" i="10"/>
  <c r="F108" i="10" s="1"/>
  <c r="F106" i="10"/>
  <c r="F104" i="10"/>
  <c r="H105" i="10"/>
  <c r="F105" i="10" s="1"/>
  <c r="F103" i="10"/>
  <c r="F101" i="10"/>
  <c r="H102" i="10"/>
  <c r="F102" i="10" s="1"/>
  <c r="F100" i="10"/>
  <c r="H93" i="10"/>
  <c r="F90" i="10"/>
  <c r="H91" i="10"/>
  <c r="F91" i="10" s="1"/>
  <c r="F89" i="10"/>
  <c r="F87" i="10"/>
  <c r="H88" i="10"/>
  <c r="F88" i="10" s="1"/>
  <c r="F86" i="10"/>
  <c r="H85" i="10"/>
  <c r="F85" i="10" s="1"/>
  <c r="F84" i="10"/>
  <c r="F81" i="10"/>
  <c r="H82" i="10"/>
  <c r="F82" i="10" s="1"/>
  <c r="F80" i="10"/>
  <c r="F78" i="10"/>
  <c r="H79" i="10"/>
  <c r="F79" i="10" s="1"/>
  <c r="F77" i="10"/>
  <c r="H76" i="10"/>
  <c r="F76" i="10" s="1"/>
  <c r="F75" i="10"/>
  <c r="H34" i="10"/>
  <c r="F34" i="10" s="1"/>
  <c r="F39" i="10"/>
  <c r="H72" i="10"/>
  <c r="H67" i="10"/>
  <c r="H65" i="10"/>
  <c r="H62" i="10"/>
  <c r="H59" i="10"/>
  <c r="H56" i="10"/>
  <c r="H41" i="10"/>
  <c r="F41" i="10" s="1"/>
  <c r="F40" i="10"/>
  <c r="F37" i="10"/>
  <c r="H38" i="10"/>
  <c r="F38" i="10" s="1"/>
  <c r="F36" i="10"/>
  <c r="F31" i="10"/>
  <c r="H32" i="10"/>
  <c r="F32" i="10" s="1"/>
  <c r="F30" i="10"/>
  <c r="F28" i="10"/>
  <c r="H29" i="10"/>
  <c r="F29" i="10" s="1"/>
  <c r="F27" i="10"/>
  <c r="F25" i="10"/>
  <c r="H26" i="10"/>
  <c r="F26" i="10" s="1"/>
  <c r="F24" i="10"/>
  <c r="F21" i="10"/>
  <c r="H22" i="10"/>
  <c r="F22" i="10" s="1"/>
  <c r="F20" i="10"/>
  <c r="F18" i="10"/>
  <c r="H19" i="10"/>
  <c r="F19" i="10" s="1"/>
  <c r="F17" i="10"/>
  <c r="C18" i="9" l="1"/>
  <c r="E24" i="9"/>
  <c r="D52" i="9"/>
  <c r="G74" i="9"/>
  <c r="F74" i="9"/>
  <c r="E74" i="9"/>
  <c r="F69" i="9"/>
  <c r="D74" i="9"/>
  <c r="G69" i="9"/>
  <c r="E69" i="9"/>
  <c r="D69" i="9"/>
  <c r="G47" i="9"/>
  <c r="F47" i="9"/>
  <c r="F52" i="9"/>
  <c r="E52" i="9"/>
  <c r="E47" i="9"/>
  <c r="D47" i="9"/>
  <c r="C22" i="9"/>
  <c r="F24" i="9"/>
  <c r="G24" i="9"/>
  <c r="D24" i="9"/>
  <c r="C20" i="9"/>
  <c r="E21" i="9"/>
  <c r="G21" i="9"/>
  <c r="F21" i="9"/>
  <c r="D21" i="9"/>
  <c r="C43" i="9"/>
  <c r="C54" i="9"/>
  <c r="C50" i="9"/>
  <c r="C46" i="9"/>
  <c r="C51" i="9"/>
  <c r="C75" i="9"/>
  <c r="C73" i="9"/>
  <c r="C71" i="9"/>
  <c r="C66" i="9"/>
  <c r="C48" i="9"/>
  <c r="C44" i="9"/>
  <c r="C53" i="9"/>
  <c r="C49" i="9"/>
  <c r="C45" i="9"/>
  <c r="C76" i="9"/>
  <c r="C72" i="9"/>
  <c r="C70" i="9"/>
  <c r="C67" i="9"/>
  <c r="C65" i="9"/>
  <c r="C23" i="9"/>
  <c r="C26" i="9"/>
  <c r="C19" i="9"/>
  <c r="C25" i="9"/>
  <c r="F116" i="10"/>
  <c r="H117" i="10"/>
  <c r="F117" i="10" s="1"/>
  <c r="F113" i="10"/>
  <c r="H114" i="10"/>
  <c r="F114" i="10" s="1"/>
  <c r="F93" i="10"/>
  <c r="H94" i="10"/>
  <c r="F94" i="10" s="1"/>
  <c r="H35" i="10"/>
  <c r="F35" i="10" s="1"/>
  <c r="H69" i="10"/>
  <c r="C74" i="9" l="1"/>
  <c r="C69" i="9"/>
  <c r="C52" i="9"/>
  <c r="C47" i="9"/>
  <c r="C24" i="9"/>
  <c r="C21" i="9"/>
  <c r="H1" i="10"/>
  <c r="H2" i="10"/>
  <c r="H3" i="10" s="1"/>
  <c r="H4" i="10" s="1"/>
  <c r="H5" i="10"/>
  <c r="H6" i="10" s="1"/>
  <c r="H7" i="10" s="1"/>
  <c r="F7" i="10" s="1"/>
  <c r="H8" i="10"/>
  <c r="F8" i="10" s="1"/>
  <c r="H11" i="10"/>
  <c r="H12" i="10" s="1"/>
  <c r="H14" i="10"/>
  <c r="H15" i="10" s="1"/>
  <c r="H16" i="10" s="1"/>
  <c r="B5" i="10"/>
  <c r="B8" i="10"/>
  <c r="B11" i="10"/>
  <c r="B14" i="10"/>
  <c r="B2" i="10"/>
  <c r="F2" i="10" l="1"/>
  <c r="F11" i="10"/>
  <c r="F5" i="10"/>
  <c r="H13" i="10"/>
  <c r="F13" i="10" s="1"/>
  <c r="F12" i="10"/>
  <c r="H9" i="10"/>
  <c r="H10" i="10" s="1"/>
  <c r="F10" i="10" s="1"/>
  <c r="F16" i="10"/>
  <c r="F15" i="10"/>
  <c r="F4" i="10"/>
  <c r="F3" i="10"/>
  <c r="F14" i="10"/>
  <c r="F9" i="10" l="1"/>
  <c r="F6" i="10"/>
  <c r="D64" i="9"/>
  <c r="D17" i="9"/>
  <c r="E17" i="9" l="1"/>
  <c r="E64" i="9"/>
  <c r="F17" i="9"/>
  <c r="F64" i="9"/>
  <c r="C17" i="9" l="1"/>
  <c r="C64" i="9"/>
</calcChain>
</file>

<file path=xl/sharedStrings.xml><?xml version="1.0" encoding="utf-8"?>
<sst xmlns="http://schemas.openxmlformats.org/spreadsheetml/2006/main" count="488" uniqueCount="215">
  <si>
    <t>1 место</t>
  </si>
  <si>
    <t>2 место</t>
  </si>
  <si>
    <t>3 место</t>
  </si>
  <si>
    <t>Вес.К</t>
  </si>
  <si>
    <t>Возраст.Г</t>
  </si>
  <si>
    <t>Младшие юноши 12-13 лет</t>
  </si>
  <si>
    <t>до 60 кг</t>
  </si>
  <si>
    <t>Средние юноши 14-15 лет</t>
  </si>
  <si>
    <t>до 55 кг</t>
  </si>
  <si>
    <t>до 70 кг</t>
  </si>
  <si>
    <t>Старшие юноши 16-17 лет</t>
  </si>
  <si>
    <t>до 65 кг</t>
  </si>
  <si>
    <t>4 место</t>
  </si>
  <si>
    <t>I</t>
  </si>
  <si>
    <t>II</t>
  </si>
  <si>
    <t>III</t>
  </si>
  <si>
    <t>IV</t>
  </si>
  <si>
    <t>№</t>
  </si>
  <si>
    <t>до 40 кг</t>
  </si>
  <si>
    <t>Мужчины старше 18 лет</t>
  </si>
  <si>
    <t>до 30 кг</t>
  </si>
  <si>
    <t>до 33 кг</t>
  </si>
  <si>
    <t>до 36 кг</t>
  </si>
  <si>
    <t>Младшие юноши 10-11 лет</t>
  </si>
  <si>
    <t>до 39 кг</t>
  </si>
  <si>
    <t>до 45 кг</t>
  </si>
  <si>
    <t>до 44 кг</t>
  </si>
  <si>
    <t>до 52 кг</t>
  </si>
  <si>
    <t>до 75 кг</t>
  </si>
  <si>
    <t>до 80 кг</t>
  </si>
  <si>
    <t>до 85 кг</t>
  </si>
  <si>
    <t>до 48 кг</t>
  </si>
  <si>
    <t>3 МЕСТО</t>
  </si>
  <si>
    <t>2 МЕСТО</t>
  </si>
  <si>
    <t>1 МЕСТО</t>
  </si>
  <si>
    <t>до 42 кг</t>
  </si>
  <si>
    <t>свыше 70 кг</t>
  </si>
  <si>
    <t>свыше 80 кг</t>
  </si>
  <si>
    <t>Приморский край</t>
  </si>
  <si>
    <t>ф.КУДО</t>
  </si>
  <si>
    <t>ФРБ</t>
  </si>
  <si>
    <t>свыше 45 кг</t>
  </si>
  <si>
    <t xml:space="preserve"> до 56 кг</t>
  </si>
  <si>
    <t>до 50 кг</t>
  </si>
  <si>
    <t>ФАРБ</t>
  </si>
  <si>
    <t>68 АК МО РФ</t>
  </si>
  <si>
    <t>Командные места</t>
  </si>
  <si>
    <t>свыше 85 кг</t>
  </si>
  <si>
    <t>Гаранин Рашид Загирович (Приморский край)</t>
  </si>
  <si>
    <t>Гаврилов Александр Антонович (Иркутская область)</t>
  </si>
  <si>
    <t>Алексеев Иван Дмитриевич  (ФАРБ)</t>
  </si>
  <si>
    <t>Мелкоступов Георгий Артемович (Иркутская область)</t>
  </si>
  <si>
    <t>Иркутская область</t>
  </si>
  <si>
    <t>Козлов  Иван Александрович (Приморский край)</t>
  </si>
  <si>
    <t>Колач Виниамин Александрович (ФАРБ)</t>
  </si>
  <si>
    <t>Троцик Александр Дмитриевич (Приморский край)</t>
  </si>
  <si>
    <t>Бисиев Алексей Эдуардович (ФАРБ)</t>
  </si>
  <si>
    <t>Беседин Арсений Евгеньевич (г. Хабаровск (СК "Ярость"))</t>
  </si>
  <si>
    <t>Боткин Даниил Александрович (ФАРБ (г. Шахтерск))</t>
  </si>
  <si>
    <t>Тесленко Артем Владимирович (ФАРБ)</t>
  </si>
  <si>
    <t>Столбовой Алексей Сергеевич (Приморский край)</t>
  </si>
  <si>
    <t>Станько Кирилл Андреевич (Приморский край)</t>
  </si>
  <si>
    <t>Сергиенко Алексей Павлович (ФАРБ)</t>
  </si>
  <si>
    <t>Кузнецов Артур Валентинович  (ФАРБ)</t>
  </si>
  <si>
    <t>Син Савелий Дмитриевич (ФРБ)</t>
  </si>
  <si>
    <t>Михайлов Артем Андреевич (Приморский край)</t>
  </si>
  <si>
    <t>Мельник Андрей Витальевич (Приморский край)</t>
  </si>
  <si>
    <t>Козлов Дмитрий Олегович (Приморский край)</t>
  </si>
  <si>
    <t>Владимиров Алексей Алексеевич  (ФАРБ)</t>
  </si>
  <si>
    <t>Герасюта Ярослав Евгеньевич (Приморский край)</t>
  </si>
  <si>
    <t>Кузнецов Степан Ильич (Приморский край)</t>
  </si>
  <si>
    <t>Тимаев Руслан Андреевич (СК Патриот)</t>
  </si>
  <si>
    <t>Гаврилов Роман Антонович (Иркутская область)</t>
  </si>
  <si>
    <t>Чжао Данил (Приморский край)</t>
  </si>
  <si>
    <t>Лычагин Иван Витальевич (Приморский край)</t>
  </si>
  <si>
    <t>ФАРБ (г. Шахтерск)</t>
  </si>
  <si>
    <t>г. Хабаровск (СК "Ярость")</t>
  </si>
  <si>
    <t>СК Патриот</t>
  </si>
  <si>
    <t>Дон Кирилл Дмитриевич (Приморский край)</t>
  </si>
  <si>
    <t>Клешня Дмитрий Владимирович (Приморский край)</t>
  </si>
  <si>
    <t>Латышев Константин Русланович (Приморский край)</t>
  </si>
  <si>
    <t>Бычков Иван Андреевич (Приморский край)</t>
  </si>
  <si>
    <t>Саломатов Владислав Евгеньевич (Иркутская область)</t>
  </si>
  <si>
    <t>Чикалев Михаил Олегович (Приморский край)</t>
  </si>
  <si>
    <t>Якименко Михаил Сергеевич (г. Хабаровск (КБИ "Воин"))</t>
  </si>
  <si>
    <t>Войнов Глеб Сергеевич (Приморский край)</t>
  </si>
  <si>
    <t>г. Хабаровск (КБИ "Воин")</t>
  </si>
  <si>
    <t>Пустохин Александр Павлович (Приморский край)</t>
  </si>
  <si>
    <t>Карягин Илья Валерьевич (Приморский край)</t>
  </si>
  <si>
    <t>Джанбеков Тимур Зарлыкбекович  (ФАРБ)</t>
  </si>
  <si>
    <t>Грищенко Яромир Игорьевич (ФРБ)</t>
  </si>
  <si>
    <t>Девочки 12-13 лет</t>
  </si>
  <si>
    <t>Черепок Виолетта Владимировна (Приморский край)</t>
  </si>
  <si>
    <t>Голобокова Дарина Сергеевна (Приморский край)</t>
  </si>
  <si>
    <t>Заикина Милана Романовна (Приморский край)</t>
  </si>
  <si>
    <t>Самохвалов Антон Павлович (ФАРБ)</t>
  </si>
  <si>
    <t>Гуторов Арсений Игоревич (Приморский край)</t>
  </si>
  <si>
    <t>Селиверстов Арсений Андреевич (ф.КУДО (г. Томари))</t>
  </si>
  <si>
    <t>Симаков Артем Александрович (Приморский край)</t>
  </si>
  <si>
    <t>Жданов Дмитрий Игорьевич (ФАРБ)</t>
  </si>
  <si>
    <t>Климанов Вячеслав Денисович  (ФАРБ)</t>
  </si>
  <si>
    <t>Грузлёв Егор Максимович (Приморский край)</t>
  </si>
  <si>
    <t>Готвальд Леонид Николаевич (Приморский край)</t>
  </si>
  <si>
    <t>Идрисов Алексей Евгеньевич (Приморский край)</t>
  </si>
  <si>
    <t>Хрол Спартак Андреевич (Приморский край)</t>
  </si>
  <si>
    <t>Ра Роберт Михайлович  (ФАРБ)</t>
  </si>
  <si>
    <t>Итого Хабаровск</t>
  </si>
  <si>
    <t>Сборная команда Приморского края</t>
  </si>
  <si>
    <t>ФАРБ Сахалинской области</t>
  </si>
  <si>
    <t>Сборная команда Иркутской области</t>
  </si>
  <si>
    <t>Дракунов Данил Алексеевич (ф.КУДО (г. Дальнее))</t>
  </si>
  <si>
    <t>Воронков Никита Андреевич (Приморский край)</t>
  </si>
  <si>
    <t>Сафаров Бехруз Хамидович (СК Алыш)</t>
  </si>
  <si>
    <t>Галкин Никита Павлович (ф.КУДО (г. Томари))</t>
  </si>
  <si>
    <t>Самарцев Александр Максимович (ф.КУДО (г. Томари))</t>
  </si>
  <si>
    <t>Беляев Дмитрий Сергеевич (ФРБ)</t>
  </si>
  <si>
    <t>Салиев Акжигит Таалайекович (СК Алыш)</t>
  </si>
  <si>
    <t>Тимошенко Никита Александрович (ФАРБ)</t>
  </si>
  <si>
    <t>Глухов Сергей Дмитриевич (Иркутская область)</t>
  </si>
  <si>
    <t>Рожнов Андрей Сергеевич (Приморский край)</t>
  </si>
  <si>
    <t>Кудренецкий Тимофей Сергеевич (Приморский край)</t>
  </si>
  <si>
    <t>Чайка Роман Денисович (ф.КУДО (г. Дальнее))</t>
  </si>
  <si>
    <t>Долгополова Полина Леонидовна (Иркутская область)</t>
  </si>
  <si>
    <t>Ляпина Анастасия Андреевна (ФАРБ (г. Шахтерск))</t>
  </si>
  <si>
    <t>Девочки 14-15 лет</t>
  </si>
  <si>
    <t>Никифоров Герман Александрович (Иркутская область)</t>
  </si>
  <si>
    <t>Зайковский Кирилл Андреевич (СК Патриот)</t>
  </si>
  <si>
    <t>Петров Дмитрий Алексеевич (ФАРБ (г. Шахтерск))</t>
  </si>
  <si>
    <t>Поляков Виктор Андреевич (ФАРБ (г. Александровск-Сахалинский))</t>
  </si>
  <si>
    <t>Колач Николай Александрович (ФАРБ)</t>
  </si>
  <si>
    <t>Солонгин Ярослав Алексеевич (ФАРБ (г. Александровск-Сахалинский))</t>
  </si>
  <si>
    <t>Василенко Алексей Романович (Приморский край)</t>
  </si>
  <si>
    <t>Андреев Семен Егорович (ФАРБ (г. Александровск-Сахалинский))</t>
  </si>
  <si>
    <t>Триполев Алексей Алесандрович (ФАРБ (г. Александровск-Сахалинский))</t>
  </si>
  <si>
    <t>Сологубов Владимир Эдуардович (ФАРБ (г. Александровск-Сахалинский))</t>
  </si>
  <si>
    <t>Коноплев Алексей Александрович (СК Патриот)</t>
  </si>
  <si>
    <t>Власов Дмитрий Алексеевич (СК Патриот)</t>
  </si>
  <si>
    <t>Лалетин Максим Николаевич (ф.КУДО (г. Томари))</t>
  </si>
  <si>
    <t>Светличенко Артём Александрович (ф.КУДО (г. Томари))</t>
  </si>
  <si>
    <t>Абдулкуддус Абдукаххоров Абдурашид оглы (ФРБ)</t>
  </si>
  <si>
    <t>Травников Артур Валентинович (Иркутская область)</t>
  </si>
  <si>
    <t>Абдумухтаров Абдукарим (СК Алыш)</t>
  </si>
  <si>
    <t>Светлаков Денис Юрьевич (68 АК МО РФ)</t>
  </si>
  <si>
    <t>Анатов Амат Алексеевич (ФРБ)</t>
  </si>
  <si>
    <t>ФАРБ (г. Александровск-Сахалинский)</t>
  </si>
  <si>
    <t>ф.КУДО (г. Дальнее)</t>
  </si>
  <si>
    <t>СК Алыш</t>
  </si>
  <si>
    <t>ф.КУДО (г. Томари)</t>
  </si>
  <si>
    <t>Итого ф.КУДО</t>
  </si>
  <si>
    <t>Старчуков Алексей Евгеньевич (Иркутская область)</t>
  </si>
  <si>
    <t>Сафаров Фируз Хамидович (СК Алыш)</t>
  </si>
  <si>
    <t>Санин Даниил Радиславович (СК Алыш)</t>
  </si>
  <si>
    <t>Телицин Владимир Кириллович (Приморский край)</t>
  </si>
  <si>
    <t>Струкалин Эдуард Максимович (ФАРБ (г. Шахтерск))</t>
  </si>
  <si>
    <t>Грехов Дмитрий Андреевич (Иркутская область)</t>
  </si>
  <si>
    <t>Годунов Александр Валерьевич (Приморский край)</t>
  </si>
  <si>
    <t>Петров Антон Александрович (ФАРБ (г. Шахтерск))</t>
  </si>
  <si>
    <t>Грибоедова Светлана Евгеньевна (ф.КУДО (г. Дальнее))</t>
  </si>
  <si>
    <t>Савин Игнат Витальевич (Приморский край)</t>
  </si>
  <si>
    <t>Туркеев Андрей Сергеевич  (ФАРБ)</t>
  </si>
  <si>
    <t>Карпович Михаил Сергеевич (Приморский край)</t>
  </si>
  <si>
    <t>Баранов Ярослав Александрович (Приморский край)</t>
  </si>
  <si>
    <t>Годунов Данил Владимирович (Приморский край)</t>
  </si>
  <si>
    <t>Моисеенко  Александр Юрьевич (Приморский край)</t>
  </si>
  <si>
    <t>Веремьев Максим Александрович  (ФАРБ)</t>
  </si>
  <si>
    <t>Соколинский Артур Анатольевич (Приморский край)</t>
  </si>
  <si>
    <t>Так же, Соколинский Артур награждается грамотой за Волю к Победе</t>
  </si>
  <si>
    <t>Шелепов Константин Кириллович (Приморский край)</t>
  </si>
  <si>
    <t>Ганага Алексей Иванович (ФАРБ)</t>
  </si>
  <si>
    <t>Туркеев Андрей Сергеевич  (ФАРБ Сахалинской области)</t>
  </si>
  <si>
    <t>Веремьев Максим Александрович  (ФАРБ Сахалинской области)</t>
  </si>
  <si>
    <t>Ганага Алексей Иванович (ФАРБ Сахалинской области)</t>
  </si>
  <si>
    <t>Итого ФАРБ Сах обл.</t>
  </si>
  <si>
    <t>Командные места в возрастных группах 14-17 лет</t>
  </si>
  <si>
    <t>Командные места в возрастной группе "Старше 18 лет"</t>
  </si>
  <si>
    <t>Келдибеков Эрнис Алимбекович (СК Алыш)</t>
  </si>
  <si>
    <t>Орозбеков Курсанбек (СК Алыш)</t>
  </si>
  <si>
    <t>Зулпиев Адилет Артыкбекович (СК Алыш)</t>
  </si>
  <si>
    <t>Узенов Куралбек Уланбекович (СК Алыш)</t>
  </si>
  <si>
    <t>Новоселов Николай Сергеевич (Приморский край)</t>
  </si>
  <si>
    <t>Тоджидинов Саиднуриддин (ФРБ)</t>
  </si>
  <si>
    <t>Суйунбек уулу Санжар (СК Алыш)</t>
  </si>
  <si>
    <t>Абдумалик уулу Шаргази (СК Алыш)</t>
  </si>
  <si>
    <t>Гаджиев Элнур Нематович (ФАРБ (г. Александровск-Сахалинский))</t>
  </si>
  <si>
    <t>Калинин Алексей Сергеевич (ФРБ)</t>
  </si>
  <si>
    <t>Тагиров Мухаммад (СК Алыш)</t>
  </si>
  <si>
    <t>Ганиев Нусратилло (СК Алыш)</t>
  </si>
  <si>
    <t>Гончаров Иван Александрович (ФРБ)</t>
  </si>
  <si>
    <t>Федерация рукопашного боя</t>
  </si>
  <si>
    <t>Команды</t>
  </si>
  <si>
    <t>места</t>
  </si>
  <si>
    <t>Очки</t>
  </si>
  <si>
    <t>Количество 1 мест</t>
  </si>
  <si>
    <t>Количество 2 мест (в зачете)</t>
  </si>
  <si>
    <t>Количество 3 мест (в зачете)</t>
  </si>
  <si>
    <t>Количество 4 мест (в зачете)</t>
  </si>
  <si>
    <t>3 м</t>
  </si>
  <si>
    <t>1 м</t>
  </si>
  <si>
    <t>2 м</t>
  </si>
  <si>
    <t>4 м</t>
  </si>
  <si>
    <t>5 м</t>
  </si>
  <si>
    <t>6 м</t>
  </si>
  <si>
    <t>7 м</t>
  </si>
  <si>
    <t>УЧАСТНИКОВ 168</t>
  </si>
  <si>
    <t>10-13 лет</t>
  </si>
  <si>
    <t>чел</t>
  </si>
  <si>
    <t>14-17 лет</t>
  </si>
  <si>
    <t>старше 18 лет</t>
  </si>
  <si>
    <t>г. Хабаровск</t>
  </si>
  <si>
    <t>г. Южно-Сахалинск</t>
  </si>
  <si>
    <t>г. Александровск-Сахалинский</t>
  </si>
  <si>
    <t>г. Шахтерск</t>
  </si>
  <si>
    <t>с. Дальнее</t>
  </si>
  <si>
    <t>г. Томари</t>
  </si>
  <si>
    <t>ФСК "ГТО" (г. Долинск)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</si>
</sst>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center" shrinkToFit="1"/>
    </xf>
    <xf numFmtId="0" fontId="1" fillId="0" borderId="17" xfId="0" applyFont="1" applyFill="1" applyBorder="1" applyAlignment="1">
      <alignment vertical="center" shrinkToFit="1"/>
    </xf>
    <xf numFmtId="0" fontId="2" fillId="4" borderId="2" xfId="0" applyFont="1" applyFill="1" applyBorder="1" applyAlignment="1">
      <alignment horizontal="center" vertical="top"/>
    </xf>
    <xf numFmtId="0" fontId="2" fillId="4" borderId="16" xfId="0" applyFont="1" applyFill="1" applyBorder="1" applyAlignment="1">
      <alignment horizontal="center" vertical="top"/>
    </xf>
    <xf numFmtId="0" fontId="2" fillId="4" borderId="17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1" fillId="4" borderId="1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 shrinkToFit="1"/>
    </xf>
    <xf numFmtId="0" fontId="1" fillId="4" borderId="17" xfId="0" applyFont="1" applyFill="1" applyBorder="1" applyAlignment="1">
      <alignment vertical="center" shrinkToFi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shrinkToFi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17" xfId="0" applyFont="1" applyFill="1" applyBorder="1" applyAlignment="1">
      <alignment horizontal="left" vertical="center" shrinkToFit="1"/>
    </xf>
    <xf numFmtId="0" fontId="2" fillId="5" borderId="1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shrinkToFit="1"/>
    </xf>
    <xf numFmtId="0" fontId="1" fillId="5" borderId="17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shrinkToFit="1"/>
    </xf>
    <xf numFmtId="0" fontId="1" fillId="0" borderId="2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vertical="center"/>
    </xf>
    <xf numFmtId="2" fontId="1" fillId="0" borderId="6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shrinkToFit="1"/>
    </xf>
    <xf numFmtId="0" fontId="1" fillId="0" borderId="27" xfId="0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shrinkToFit="1"/>
    </xf>
    <xf numFmtId="0" fontId="1" fillId="0" borderId="30" xfId="0" applyFont="1" applyFill="1" applyBorder="1" applyAlignment="1">
      <alignment horizontal="left" vertical="center" shrinkToFit="1"/>
    </xf>
    <xf numFmtId="0" fontId="1" fillId="2" borderId="31" xfId="0" applyFont="1" applyFill="1" applyBorder="1" applyAlignment="1">
      <alignment horizontal="left"/>
    </xf>
    <xf numFmtId="2" fontId="1" fillId="2" borderId="32" xfId="0" applyNumberFormat="1" applyFont="1" applyFill="1" applyBorder="1" applyAlignment="1">
      <alignment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 shrinkToFit="1"/>
    </xf>
    <xf numFmtId="0" fontId="1" fillId="2" borderId="33" xfId="0" applyFont="1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left" vertical="center"/>
    </xf>
    <xf numFmtId="2" fontId="1" fillId="2" borderId="9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shrinkToFit="1"/>
    </xf>
    <xf numFmtId="2" fontId="1" fillId="0" borderId="1" xfId="0" applyNumberFormat="1" applyFont="1" applyFill="1" applyBorder="1" applyAlignment="1">
      <alignment vertical="center" shrinkToFit="1"/>
    </xf>
    <xf numFmtId="2" fontId="1" fillId="0" borderId="24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 shrinkToFit="1"/>
    </xf>
    <xf numFmtId="2" fontId="2" fillId="0" borderId="24" xfId="0" applyNumberFormat="1" applyFont="1" applyFill="1" applyBorder="1" applyAlignment="1">
      <alignment vertical="center"/>
    </xf>
    <xf numFmtId="2" fontId="1" fillId="0" borderId="24" xfId="0" applyNumberFormat="1" applyFont="1" applyFill="1" applyBorder="1" applyAlignment="1">
      <alignment vertical="center" shrinkToFit="1"/>
    </xf>
    <xf numFmtId="2" fontId="1" fillId="0" borderId="27" xfId="0" applyNumberFormat="1" applyFont="1" applyFill="1" applyBorder="1" applyAlignment="1">
      <alignment vertical="center"/>
    </xf>
    <xf numFmtId="0" fontId="1" fillId="2" borderId="28" xfId="0" applyFont="1" applyFill="1" applyBorder="1" applyAlignment="1">
      <alignment horizontal="left" vertical="center" shrinkToFit="1"/>
    </xf>
    <xf numFmtId="2" fontId="1" fillId="2" borderId="31" xfId="0" applyNumberFormat="1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2" fontId="1" fillId="0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horizontal="left" vertical="center" shrinkToFit="1"/>
    </xf>
    <xf numFmtId="2" fontId="2" fillId="0" borderId="27" xfId="0" applyNumberFormat="1" applyFont="1" applyFill="1" applyBorder="1" applyAlignment="1">
      <alignment vertical="center"/>
    </xf>
    <xf numFmtId="2" fontId="1" fillId="2" borderId="3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 shrinkToFit="1"/>
    </xf>
    <xf numFmtId="0" fontId="1" fillId="2" borderId="31" xfId="0" applyFont="1" applyFill="1" applyBorder="1" applyAlignment="1">
      <alignment horizontal="left" vertical="center"/>
    </xf>
    <xf numFmtId="2" fontId="1" fillId="2" borderId="32" xfId="0" applyNumberFormat="1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 shrinkToFit="1"/>
    </xf>
    <xf numFmtId="2" fontId="2" fillId="0" borderId="10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view="pageBreakPreview" topLeftCell="A115" zoomScale="140" zoomScaleNormal="85" zoomScaleSheetLayoutView="140" workbookViewId="0">
      <selection activeCell="A125" sqref="A125:G128"/>
    </sheetView>
  </sheetViews>
  <sheetFormatPr defaultRowHeight="18.75" x14ac:dyDescent="0.25"/>
  <cols>
    <col min="1" max="1" width="3.85546875" style="9" bestFit="1" customWidth="1"/>
    <col min="2" max="2" width="15.5703125" style="9" bestFit="1" customWidth="1"/>
    <col min="3" max="3" width="48" style="9" hidden="1" customWidth="1"/>
    <col min="4" max="4" width="50.7109375" style="9" hidden="1" customWidth="1"/>
    <col min="5" max="5" width="8" style="9" customWidth="1"/>
    <col min="6" max="6" width="82.140625" style="12" customWidth="1"/>
    <col min="7" max="7" width="55.5703125" style="15" hidden="1" customWidth="1"/>
    <col min="8" max="9" width="9.140625" style="10"/>
    <col min="10" max="16384" width="9.140625" style="9"/>
  </cols>
  <sheetData>
    <row r="1" spans="1:9" x14ac:dyDescent="0.25">
      <c r="A1" s="39" t="s">
        <v>23</v>
      </c>
      <c r="B1" s="40"/>
      <c r="C1" s="40"/>
      <c r="D1" s="40"/>
      <c r="E1" s="40"/>
      <c r="F1" s="40"/>
      <c r="G1" s="41"/>
      <c r="H1" s="10" t="str">
        <f>IF(A1=0,#REF!,A1)</f>
        <v>Младшие юноши 10-11 лет</v>
      </c>
    </row>
    <row r="2" spans="1:9" x14ac:dyDescent="0.25">
      <c r="A2" s="42">
        <v>1</v>
      </c>
      <c r="B2" s="42" t="str">
        <f>VLOOKUP(A2,СЕТКА!$A$2:$C$64,3,FALSE)</f>
        <v>до 30 кг</v>
      </c>
      <c r="C2" s="43"/>
      <c r="D2" s="43"/>
      <c r="E2" s="44" t="s">
        <v>2</v>
      </c>
      <c r="F2" s="45" t="str">
        <f>VLOOKUP(H2,СЕТКА!$A$2:$F$64,I2,FALSE)</f>
        <v>Гаранин Рашид Загирович (Приморский край)</v>
      </c>
      <c r="G2" s="46"/>
      <c r="H2" s="10">
        <f t="shared" ref="H2:H6" si="0">IF(A2=0,H1,A2)</f>
        <v>1</v>
      </c>
      <c r="I2" s="10">
        <v>6</v>
      </c>
    </row>
    <row r="3" spans="1:9" x14ac:dyDescent="0.25">
      <c r="A3" s="42"/>
      <c r="B3" s="42"/>
      <c r="C3" s="43"/>
      <c r="D3" s="43"/>
      <c r="E3" s="44" t="s">
        <v>1</v>
      </c>
      <c r="F3" s="45" t="str">
        <f>VLOOKUP(H3,СЕТКА!$A$2:$F$64,I3,FALSE)</f>
        <v>Алексеев Иван Дмитриевич  (ФАРБ)</v>
      </c>
      <c r="G3" s="46"/>
      <c r="H3" s="10">
        <f t="shared" si="0"/>
        <v>1</v>
      </c>
      <c r="I3" s="10">
        <v>5</v>
      </c>
    </row>
    <row r="4" spans="1:9" x14ac:dyDescent="0.25">
      <c r="A4" s="42"/>
      <c r="B4" s="42"/>
      <c r="C4" s="43"/>
      <c r="D4" s="43"/>
      <c r="E4" s="44" t="s">
        <v>0</v>
      </c>
      <c r="F4" s="45" t="str">
        <f>VLOOKUP(H4,СЕТКА!$A$2:$F$64,I4,FALSE)</f>
        <v>Мелкоступов Георгий Артемович (Иркутская область)</v>
      </c>
      <c r="G4" s="46"/>
      <c r="H4" s="10">
        <f t="shared" si="0"/>
        <v>1</v>
      </c>
      <c r="I4" s="10">
        <v>4</v>
      </c>
    </row>
    <row r="5" spans="1:9" x14ac:dyDescent="0.25">
      <c r="A5" s="42">
        <v>2</v>
      </c>
      <c r="B5" s="42" t="str">
        <f>VLOOKUP(A5,СЕТКА!$A$2:$C$64,3,FALSE)</f>
        <v>до 33 кг</v>
      </c>
      <c r="C5" s="43"/>
      <c r="D5" s="43"/>
      <c r="E5" s="44" t="s">
        <v>2</v>
      </c>
      <c r="F5" s="45" t="str">
        <f>VLOOKUP(H5,СЕТКА!$A$2:$F$64,I5,FALSE)</f>
        <v>Хрол Спартак Андреевич (Приморский край)</v>
      </c>
      <c r="G5" s="46"/>
      <c r="H5" s="10">
        <f t="shared" si="0"/>
        <v>2</v>
      </c>
      <c r="I5" s="10">
        <v>6</v>
      </c>
    </row>
    <row r="6" spans="1:9" x14ac:dyDescent="0.25">
      <c r="A6" s="42"/>
      <c r="B6" s="42"/>
      <c r="C6" s="43"/>
      <c r="D6" s="43"/>
      <c r="E6" s="44" t="s">
        <v>1</v>
      </c>
      <c r="F6" s="45" t="str">
        <f>VLOOKUP(H6,СЕТКА!$A$2:$F$64,I6,FALSE)</f>
        <v>Идрисов Алексей Евгеньевич (Приморский край)</v>
      </c>
      <c r="G6" s="46"/>
      <c r="H6" s="10">
        <f t="shared" si="0"/>
        <v>2</v>
      </c>
      <c r="I6" s="10">
        <v>5</v>
      </c>
    </row>
    <row r="7" spans="1:9" x14ac:dyDescent="0.25">
      <c r="A7" s="42"/>
      <c r="B7" s="42"/>
      <c r="C7" s="43"/>
      <c r="D7" s="43"/>
      <c r="E7" s="44" t="s">
        <v>0</v>
      </c>
      <c r="F7" s="45" t="str">
        <f>VLOOKUP(H7,СЕТКА!$A$2:$F$64,I7,FALSE)</f>
        <v>Готвальд Леонид Николаевич (Приморский край)</v>
      </c>
      <c r="G7" s="46"/>
      <c r="H7" s="10">
        <f t="shared" ref="H7:H16" si="1">IF(A7=0,H6,A7)</f>
        <v>2</v>
      </c>
      <c r="I7" s="10">
        <v>4</v>
      </c>
    </row>
    <row r="8" spans="1:9" x14ac:dyDescent="0.25">
      <c r="A8" s="42">
        <v>3</v>
      </c>
      <c r="B8" s="42" t="str">
        <f>VLOOKUP(A8,СЕТКА!$A$2:$C$64,3,FALSE)</f>
        <v>до 36 кг</v>
      </c>
      <c r="C8" s="43"/>
      <c r="D8" s="43"/>
      <c r="E8" s="44" t="s">
        <v>2</v>
      </c>
      <c r="F8" s="45" t="str">
        <f>VLOOKUP(H8,СЕТКА!$A$2:$F$64,I8,FALSE)</f>
        <v>Колач Виниамин Александрович (ФАРБ)</v>
      </c>
      <c r="G8" s="46"/>
      <c r="H8" s="10">
        <f t="shared" si="1"/>
        <v>3</v>
      </c>
      <c r="I8" s="10">
        <v>6</v>
      </c>
    </row>
    <row r="9" spans="1:9" x14ac:dyDescent="0.25">
      <c r="A9" s="42"/>
      <c r="B9" s="42"/>
      <c r="C9" s="43"/>
      <c r="D9" s="43"/>
      <c r="E9" s="44" t="s">
        <v>1</v>
      </c>
      <c r="F9" s="45" t="str">
        <f>VLOOKUP(H9,СЕТКА!$A$2:$F$64,I9,FALSE)</f>
        <v>Троцик Александр Дмитриевич (Приморский край)</v>
      </c>
      <c r="G9" s="46"/>
      <c r="H9" s="10">
        <f t="shared" si="1"/>
        <v>3</v>
      </c>
      <c r="I9" s="10">
        <v>5</v>
      </c>
    </row>
    <row r="10" spans="1:9" x14ac:dyDescent="0.25">
      <c r="A10" s="42"/>
      <c r="B10" s="42"/>
      <c r="C10" s="43"/>
      <c r="D10" s="43"/>
      <c r="E10" s="44" t="s">
        <v>0</v>
      </c>
      <c r="F10" s="45" t="str">
        <f>VLOOKUP(H10,СЕТКА!$A$2:$F$64,I10,FALSE)</f>
        <v>Бисиев Алексей Эдуардович (ФАРБ)</v>
      </c>
      <c r="G10" s="46"/>
      <c r="H10" s="10">
        <f t="shared" si="1"/>
        <v>3</v>
      </c>
      <c r="I10" s="10">
        <v>4</v>
      </c>
    </row>
    <row r="11" spans="1:9" x14ac:dyDescent="0.25">
      <c r="A11" s="42">
        <v>4</v>
      </c>
      <c r="B11" s="42" t="str">
        <f>VLOOKUP(A11,СЕТКА!$A$2:$C$64,3,FALSE)</f>
        <v>до 39 кг</v>
      </c>
      <c r="C11" s="43"/>
      <c r="D11" s="43"/>
      <c r="E11" s="44" t="s">
        <v>2</v>
      </c>
      <c r="F11" s="45" t="str">
        <f>VLOOKUP(H11,СЕТКА!$A$2:$F$64,I11,FALSE)</f>
        <v>Тесленко Артем Владимирович (ФАРБ)</v>
      </c>
      <c r="G11" s="46"/>
      <c r="H11" s="10">
        <f t="shared" si="1"/>
        <v>4</v>
      </c>
      <c r="I11" s="10">
        <v>6</v>
      </c>
    </row>
    <row r="12" spans="1:9" x14ac:dyDescent="0.25">
      <c r="A12" s="42"/>
      <c r="B12" s="42"/>
      <c r="C12" s="43"/>
      <c r="D12" s="43"/>
      <c r="E12" s="44" t="s">
        <v>1</v>
      </c>
      <c r="F12" s="45" t="str">
        <f>VLOOKUP(H12,СЕТКА!$A$2:$F$64,I12,FALSE)</f>
        <v>Боткин Даниил Александрович (ФАРБ (г. Шахтерск))</v>
      </c>
      <c r="G12" s="46"/>
      <c r="H12" s="10">
        <f t="shared" si="1"/>
        <v>4</v>
      </c>
      <c r="I12" s="10">
        <v>5</v>
      </c>
    </row>
    <row r="13" spans="1:9" x14ac:dyDescent="0.25">
      <c r="A13" s="42"/>
      <c r="B13" s="42"/>
      <c r="C13" s="43"/>
      <c r="D13" s="43"/>
      <c r="E13" s="44" t="s">
        <v>0</v>
      </c>
      <c r="F13" s="45" t="str">
        <f>VLOOKUP(H13,СЕТКА!$A$2:$F$64,I13,FALSE)</f>
        <v>Беседин Арсений Евгеньевич (г. Хабаровск (СК "Ярость"))</v>
      </c>
      <c r="G13" s="46"/>
      <c r="H13" s="10">
        <f t="shared" si="1"/>
        <v>4</v>
      </c>
      <c r="I13" s="10">
        <v>4</v>
      </c>
    </row>
    <row r="14" spans="1:9" x14ac:dyDescent="0.25">
      <c r="A14" s="42">
        <v>5</v>
      </c>
      <c r="B14" s="42" t="str">
        <f>VLOOKUP(A14,СЕТКА!$A$2:$C$64,3,FALSE)</f>
        <v>до 42 кг</v>
      </c>
      <c r="C14" s="43"/>
      <c r="D14" s="43"/>
      <c r="E14" s="44" t="s">
        <v>2</v>
      </c>
      <c r="F14" s="45" t="str">
        <f>VLOOKUP(H14,СЕТКА!$A$2:$F$64,I14,FALSE)</f>
        <v>Станько Кирилл Андреевич (Приморский край)</v>
      </c>
      <c r="G14" s="46"/>
      <c r="H14" s="10">
        <f t="shared" si="1"/>
        <v>5</v>
      </c>
      <c r="I14" s="10">
        <v>6</v>
      </c>
    </row>
    <row r="15" spans="1:9" x14ac:dyDescent="0.25">
      <c r="A15" s="42"/>
      <c r="B15" s="42"/>
      <c r="C15" s="43"/>
      <c r="D15" s="43"/>
      <c r="E15" s="44" t="s">
        <v>1</v>
      </c>
      <c r="F15" s="45" t="str">
        <f>VLOOKUP(H15,СЕТКА!$A$2:$F$64,I15,FALSE)</f>
        <v>Столбовой Алексей Сергеевич (Приморский край)</v>
      </c>
      <c r="G15" s="46"/>
      <c r="H15" s="10">
        <f t="shared" si="1"/>
        <v>5</v>
      </c>
      <c r="I15" s="10">
        <v>5</v>
      </c>
    </row>
    <row r="16" spans="1:9" x14ac:dyDescent="0.25">
      <c r="A16" s="42"/>
      <c r="B16" s="42"/>
      <c r="C16" s="43"/>
      <c r="D16" s="43"/>
      <c r="E16" s="44" t="s">
        <v>0</v>
      </c>
      <c r="F16" s="45" t="str">
        <f>VLOOKUP(H16,СЕТКА!$A$2:$F$64,I16,FALSE)</f>
        <v>Беседин Арсений Евгеньевич (г. Хабаровск (СК "Ярость"))</v>
      </c>
      <c r="G16" s="46"/>
      <c r="H16" s="10">
        <f t="shared" si="1"/>
        <v>5</v>
      </c>
      <c r="I16" s="10">
        <v>4</v>
      </c>
    </row>
    <row r="17" spans="1:9" x14ac:dyDescent="0.25">
      <c r="A17" s="42">
        <v>6</v>
      </c>
      <c r="B17" s="42" t="str">
        <f>VLOOKUP(A17,СЕТКА!$A$2:$C$64,3,FALSE)</f>
        <v>до 45 кг</v>
      </c>
      <c r="C17" s="43"/>
      <c r="D17" s="43"/>
      <c r="E17" s="44" t="s">
        <v>2</v>
      </c>
      <c r="F17" s="45" t="str">
        <f>VLOOKUP(H17,СЕТКА!$A$2:$F$64,I17,FALSE)</f>
        <v>Герасюта Ярослав Евгеньевич (Приморский край)</v>
      </c>
      <c r="G17" s="46"/>
      <c r="H17" s="10">
        <f>IF(A17=0,H16,A17)</f>
        <v>6</v>
      </c>
      <c r="I17" s="10">
        <v>6</v>
      </c>
    </row>
    <row r="18" spans="1:9" x14ac:dyDescent="0.25">
      <c r="A18" s="42"/>
      <c r="B18" s="42"/>
      <c r="C18" s="43"/>
      <c r="D18" s="43"/>
      <c r="E18" s="44" t="s">
        <v>1</v>
      </c>
      <c r="F18" s="45" t="str">
        <f>VLOOKUP(H18,СЕТКА!$A$2:$F$64,I18,FALSE)</f>
        <v>Владимиров Алексей Алексеевич  (ФАРБ)</v>
      </c>
      <c r="G18" s="46"/>
      <c r="H18" s="10">
        <f t="shared" ref="H18:H72" si="2">IF(A18=0,H17,A18)</f>
        <v>6</v>
      </c>
      <c r="I18" s="10">
        <v>5</v>
      </c>
    </row>
    <row r="19" spans="1:9" x14ac:dyDescent="0.25">
      <c r="A19" s="42"/>
      <c r="B19" s="42"/>
      <c r="C19" s="43"/>
      <c r="D19" s="43"/>
      <c r="E19" s="44" t="s">
        <v>0</v>
      </c>
      <c r="F19" s="45" t="str">
        <f>VLOOKUP(H19,СЕТКА!$A$2:$F$64,I19,FALSE)</f>
        <v>Козлов Дмитрий Олегович (Приморский край)</v>
      </c>
      <c r="G19" s="46"/>
      <c r="H19" s="10">
        <f t="shared" si="2"/>
        <v>6</v>
      </c>
      <c r="I19" s="10">
        <v>4</v>
      </c>
    </row>
    <row r="20" spans="1:9" x14ac:dyDescent="0.25">
      <c r="A20" s="42">
        <v>7</v>
      </c>
      <c r="B20" s="42" t="str">
        <f>VLOOKUP(A20,СЕТКА!$A$2:$C$64,3,FALSE)</f>
        <v>свыше 45 кг</v>
      </c>
      <c r="C20" s="43"/>
      <c r="D20" s="43"/>
      <c r="E20" s="44" t="s">
        <v>2</v>
      </c>
      <c r="F20" s="45" t="str">
        <f>VLOOKUP(H20,СЕТКА!$A$2:$F$64,I20,FALSE)</f>
        <v>Климанов Вячеслав Денисович  (ФАРБ)</v>
      </c>
      <c r="G20" s="46"/>
      <c r="H20" s="10">
        <f t="shared" si="2"/>
        <v>7</v>
      </c>
      <c r="I20" s="10">
        <v>6</v>
      </c>
    </row>
    <row r="21" spans="1:9" x14ac:dyDescent="0.25">
      <c r="A21" s="42"/>
      <c r="B21" s="42"/>
      <c r="C21" s="43"/>
      <c r="D21" s="43"/>
      <c r="E21" s="44" t="s">
        <v>1</v>
      </c>
      <c r="F21" s="45" t="str">
        <f>VLOOKUP(H21,СЕТКА!$A$2:$F$64,I21,FALSE)</f>
        <v>Жданов Дмитрий Игорьевич (ФАРБ)</v>
      </c>
      <c r="G21" s="46"/>
      <c r="H21" s="10">
        <f t="shared" si="2"/>
        <v>7</v>
      </c>
      <c r="I21" s="10">
        <v>5</v>
      </c>
    </row>
    <row r="22" spans="1:9" x14ac:dyDescent="0.25">
      <c r="A22" s="42"/>
      <c r="B22" s="42"/>
      <c r="C22" s="43"/>
      <c r="D22" s="43"/>
      <c r="E22" s="44" t="s">
        <v>0</v>
      </c>
      <c r="F22" s="45" t="str">
        <f>VLOOKUP(H22,СЕТКА!$A$2:$F$64,I22,FALSE)</f>
        <v>Симаков Артем Александрович (Приморский край)</v>
      </c>
      <c r="G22" s="46"/>
      <c r="H22" s="10">
        <f t="shared" si="2"/>
        <v>7</v>
      </c>
      <c r="I22" s="10">
        <v>4</v>
      </c>
    </row>
    <row r="23" spans="1:9" x14ac:dyDescent="0.25">
      <c r="A23" s="39" t="s">
        <v>5</v>
      </c>
      <c r="B23" s="40"/>
      <c r="C23" s="40"/>
      <c r="D23" s="40"/>
      <c r="E23" s="40"/>
      <c r="F23" s="40"/>
      <c r="G23" s="41"/>
    </row>
    <row r="24" spans="1:9" x14ac:dyDescent="0.25">
      <c r="A24" s="42">
        <v>8</v>
      </c>
      <c r="B24" s="42" t="str">
        <f>VLOOKUP(A24,СЕТКА!$A$2:$C$64,3,FALSE)</f>
        <v>до 36 кг</v>
      </c>
      <c r="C24" s="43"/>
      <c r="D24" s="43"/>
      <c r="E24" s="44" t="s">
        <v>2</v>
      </c>
      <c r="F24" s="45" t="str">
        <f>VLOOKUP(H24,СЕТКА!$A$2:$F$64,I24,FALSE)</f>
        <v>Михайлов Артем Андреевич (Приморский край)</v>
      </c>
      <c r="G24" s="46"/>
      <c r="H24" s="10">
        <f>IF(A24=0,H22,A24)</f>
        <v>8</v>
      </c>
      <c r="I24" s="10">
        <v>6</v>
      </c>
    </row>
    <row r="25" spans="1:9" x14ac:dyDescent="0.25">
      <c r="A25" s="42"/>
      <c r="B25" s="42"/>
      <c r="C25" s="43"/>
      <c r="D25" s="43"/>
      <c r="E25" s="44" t="s">
        <v>1</v>
      </c>
      <c r="F25" s="45" t="str">
        <f>VLOOKUP(H25,СЕТКА!$A$2:$F$64,I25,FALSE)</f>
        <v>Син Савелий Дмитриевич (ФРБ)</v>
      </c>
      <c r="G25" s="46"/>
      <c r="H25" s="10">
        <f t="shared" si="2"/>
        <v>8</v>
      </c>
      <c r="I25" s="10">
        <v>5</v>
      </c>
    </row>
    <row r="26" spans="1:9" x14ac:dyDescent="0.25">
      <c r="A26" s="42"/>
      <c r="B26" s="42"/>
      <c r="C26" s="43"/>
      <c r="D26" s="43"/>
      <c r="E26" s="44" t="s">
        <v>0</v>
      </c>
      <c r="F26" s="45" t="str">
        <f>VLOOKUP(H26,СЕТКА!$A$2:$F$64,I26,FALSE)</f>
        <v>Кузнецов Артур Валентинович  (ФАРБ)</v>
      </c>
      <c r="G26" s="46"/>
      <c r="H26" s="10">
        <f t="shared" si="2"/>
        <v>8</v>
      </c>
      <c r="I26" s="10">
        <v>4</v>
      </c>
    </row>
    <row r="27" spans="1:9" x14ac:dyDescent="0.25">
      <c r="A27" s="42">
        <v>9</v>
      </c>
      <c r="B27" s="42" t="str">
        <f>VLOOKUP(A27,СЕТКА!$A$2:$C$64,3,FALSE)</f>
        <v>до 40 кг</v>
      </c>
      <c r="C27" s="43"/>
      <c r="D27" s="43"/>
      <c r="E27" s="44" t="s">
        <v>2</v>
      </c>
      <c r="F27" s="45" t="str">
        <f>VLOOKUP(H27,СЕТКА!$A$2:$F$64,I27,FALSE)</f>
        <v>Чжао Данил (Приморский край)</v>
      </c>
      <c r="G27" s="46"/>
      <c r="H27" s="10">
        <f t="shared" si="2"/>
        <v>9</v>
      </c>
      <c r="I27" s="10">
        <v>6</v>
      </c>
    </row>
    <row r="28" spans="1:9" x14ac:dyDescent="0.25">
      <c r="A28" s="42"/>
      <c r="B28" s="42"/>
      <c r="C28" s="43"/>
      <c r="D28" s="43"/>
      <c r="E28" s="44" t="s">
        <v>1</v>
      </c>
      <c r="F28" s="45" t="str">
        <f>VLOOKUP(H28,СЕТКА!$A$2:$F$64,I28,FALSE)</f>
        <v>Гаврилов Роман Антонович (Иркутская область)</v>
      </c>
      <c r="G28" s="46"/>
      <c r="H28" s="10">
        <f t="shared" si="2"/>
        <v>9</v>
      </c>
      <c r="I28" s="10">
        <v>5</v>
      </c>
    </row>
    <row r="29" spans="1:9" x14ac:dyDescent="0.25">
      <c r="A29" s="42"/>
      <c r="B29" s="42"/>
      <c r="C29" s="43"/>
      <c r="D29" s="43"/>
      <c r="E29" s="44" t="s">
        <v>0</v>
      </c>
      <c r="F29" s="45" t="str">
        <f>VLOOKUP(H29,СЕТКА!$A$2:$F$64,I29,FALSE)</f>
        <v>Тимаев Руслан Андреевич (СК Патриот)</v>
      </c>
      <c r="G29" s="46"/>
      <c r="H29" s="10">
        <f t="shared" si="2"/>
        <v>9</v>
      </c>
      <c r="I29" s="10">
        <v>4</v>
      </c>
    </row>
    <row r="30" spans="1:9" x14ac:dyDescent="0.25">
      <c r="A30" s="42">
        <v>10</v>
      </c>
      <c r="B30" s="42" t="str">
        <f>VLOOKUP(A30,СЕТКА!$A$2:$C$64,3,FALSE)</f>
        <v>до 44 кг</v>
      </c>
      <c r="C30" s="43"/>
      <c r="D30" s="43"/>
      <c r="E30" s="44" t="s">
        <v>2</v>
      </c>
      <c r="F30" s="45" t="str">
        <f>VLOOKUP(H30,СЕТКА!$A$2:$F$64,I30,FALSE)</f>
        <v>Латышев Константин Русланович (Приморский край)</v>
      </c>
      <c r="G30" s="46"/>
      <c r="H30" s="10">
        <f t="shared" si="2"/>
        <v>10</v>
      </c>
      <c r="I30" s="10">
        <v>6</v>
      </c>
    </row>
    <row r="31" spans="1:9" x14ac:dyDescent="0.25">
      <c r="A31" s="42"/>
      <c r="B31" s="42"/>
      <c r="C31" s="43"/>
      <c r="D31" s="43"/>
      <c r="E31" s="44" t="s">
        <v>1</v>
      </c>
      <c r="F31" s="45" t="str">
        <f>VLOOKUP(H31,СЕТКА!$A$2:$F$64,I31,FALSE)</f>
        <v>Клешня Дмитрий Владимирович (Приморский край)</v>
      </c>
      <c r="G31" s="46"/>
      <c r="H31" s="10">
        <f t="shared" si="2"/>
        <v>10</v>
      </c>
      <c r="I31" s="10">
        <v>5</v>
      </c>
    </row>
    <row r="32" spans="1:9" x14ac:dyDescent="0.25">
      <c r="A32" s="42"/>
      <c r="B32" s="42"/>
      <c r="C32" s="43"/>
      <c r="D32" s="43"/>
      <c r="E32" s="44" t="s">
        <v>0</v>
      </c>
      <c r="F32" s="45" t="str">
        <f>VLOOKUP(H32,СЕТКА!$A$2:$F$64,I32,FALSE)</f>
        <v>Дон Кирилл Дмитриевич (Приморский край)</v>
      </c>
      <c r="G32" s="46"/>
      <c r="H32" s="10">
        <f t="shared" si="2"/>
        <v>10</v>
      </c>
      <c r="I32" s="10">
        <v>4</v>
      </c>
    </row>
    <row r="33" spans="1:9" x14ac:dyDescent="0.25">
      <c r="A33" s="42">
        <v>11</v>
      </c>
      <c r="B33" s="42" t="str">
        <f>VLOOKUP(A33,СЕТКА!$A$2:$C$64,3,FALSE)</f>
        <v>до 48 кг</v>
      </c>
      <c r="C33" s="43"/>
      <c r="D33" s="43"/>
      <c r="E33" s="44" t="s">
        <v>2</v>
      </c>
      <c r="F33" s="45" t="str">
        <f>VLOOKUP(H33,СЕТКА!$A$2:$F$64,I33,FALSE)</f>
        <v>Джанбеков Тимур Зарлыкбекович  (ФАРБ)</v>
      </c>
      <c r="G33" s="46"/>
      <c r="H33" s="10">
        <f t="shared" si="2"/>
        <v>11</v>
      </c>
      <c r="I33" s="10">
        <v>6</v>
      </c>
    </row>
    <row r="34" spans="1:9" x14ac:dyDescent="0.25">
      <c r="A34" s="42"/>
      <c r="B34" s="42"/>
      <c r="C34" s="43"/>
      <c r="D34" s="43"/>
      <c r="E34" s="44" t="s">
        <v>1</v>
      </c>
      <c r="F34" s="45" t="str">
        <f>VLOOKUP(H34,СЕТКА!$A$2:$F$64,I34,FALSE)</f>
        <v>Карягин Илья Валерьевич (Приморский край)</v>
      </c>
      <c r="G34" s="46"/>
      <c r="H34" s="10">
        <f t="shared" si="2"/>
        <v>11</v>
      </c>
      <c r="I34" s="10">
        <v>5</v>
      </c>
    </row>
    <row r="35" spans="1:9" x14ac:dyDescent="0.25">
      <c r="A35" s="42"/>
      <c r="B35" s="42"/>
      <c r="C35" s="43"/>
      <c r="D35" s="43"/>
      <c r="E35" s="44" t="s">
        <v>0</v>
      </c>
      <c r="F35" s="45" t="str">
        <f>VLOOKUP(H35,СЕТКА!$A$2:$F$64,I35,FALSE)</f>
        <v>Пустохин Александр Павлович (Приморский край)</v>
      </c>
      <c r="G35" s="46"/>
      <c r="H35" s="10">
        <f t="shared" si="2"/>
        <v>11</v>
      </c>
      <c r="I35" s="10">
        <v>4</v>
      </c>
    </row>
    <row r="36" spans="1:9" x14ac:dyDescent="0.25">
      <c r="A36" s="42">
        <v>12</v>
      </c>
      <c r="B36" s="42" t="str">
        <f>VLOOKUP(A36,СЕТКА!$A$2:$C$64,3,FALSE)</f>
        <v>до 52 кг</v>
      </c>
      <c r="C36" s="43"/>
      <c r="D36" s="43"/>
      <c r="E36" s="44" t="s">
        <v>2</v>
      </c>
      <c r="F36" s="45" t="str">
        <f>VLOOKUP(H36,СЕТКА!$A$2:$F$64,I36,FALSE)</f>
        <v>Селиверстов Арсений Андреевич (ф.КУДО (г. Томари))</v>
      </c>
      <c r="G36" s="46"/>
      <c r="H36" s="10">
        <f t="shared" si="2"/>
        <v>12</v>
      </c>
      <c r="I36" s="10">
        <v>6</v>
      </c>
    </row>
    <row r="37" spans="1:9" x14ac:dyDescent="0.25">
      <c r="A37" s="42"/>
      <c r="B37" s="42"/>
      <c r="C37" s="43"/>
      <c r="D37" s="43"/>
      <c r="E37" s="44" t="s">
        <v>1</v>
      </c>
      <c r="F37" s="45" t="str">
        <f>VLOOKUP(H37,СЕТКА!$A$2:$F$64,I37,FALSE)</f>
        <v>Гуторов Арсений Игоревич (Приморский край)</v>
      </c>
      <c r="G37" s="46"/>
      <c r="H37" s="10">
        <f t="shared" si="2"/>
        <v>12</v>
      </c>
      <c r="I37" s="10">
        <v>5</v>
      </c>
    </row>
    <row r="38" spans="1:9" x14ac:dyDescent="0.25">
      <c r="A38" s="42"/>
      <c r="B38" s="42"/>
      <c r="C38" s="43"/>
      <c r="D38" s="43"/>
      <c r="E38" s="44" t="s">
        <v>0</v>
      </c>
      <c r="F38" s="45" t="str">
        <f>VLOOKUP(H38,СЕТКА!$A$2:$F$64,I38,FALSE)</f>
        <v>Самохвалов Антон Павлович (ФАРБ)</v>
      </c>
      <c r="G38" s="46"/>
      <c r="H38" s="10">
        <f t="shared" si="2"/>
        <v>12</v>
      </c>
      <c r="I38" s="10">
        <v>4</v>
      </c>
    </row>
    <row r="39" spans="1:9" x14ac:dyDescent="0.25">
      <c r="A39" s="42">
        <v>13</v>
      </c>
      <c r="B39" s="42" t="str">
        <f>VLOOKUP(A39,СЕТКА!$A$2:$C$64,3,FALSE)</f>
        <v xml:space="preserve"> до 56 кг</v>
      </c>
      <c r="C39" s="43"/>
      <c r="D39" s="43"/>
      <c r="E39" s="44" t="s">
        <v>2</v>
      </c>
      <c r="F39" s="45" t="str">
        <f>VLOOKUP(H39,СЕТКА!$A$2:$F$64,I39,FALSE)</f>
        <v>Якименко Михаил Сергеевич (г. Хабаровск (КБИ "Воин"))</v>
      </c>
      <c r="G39" s="46"/>
      <c r="H39" s="10">
        <f>IF(A39=0,H38,A39)</f>
        <v>13</v>
      </c>
      <c r="I39" s="10">
        <v>6</v>
      </c>
    </row>
    <row r="40" spans="1:9" x14ac:dyDescent="0.25">
      <c r="A40" s="42"/>
      <c r="B40" s="42"/>
      <c r="C40" s="43"/>
      <c r="D40" s="43"/>
      <c r="E40" s="44" t="s">
        <v>1</v>
      </c>
      <c r="F40" s="45" t="str">
        <f>VLOOKUP(H40,СЕТКА!$A$2:$F$64,I40,FALSE)</f>
        <v>Чикалев Михаил Олегович (Приморский край)</v>
      </c>
      <c r="G40" s="46"/>
      <c r="H40" s="10">
        <f t="shared" si="2"/>
        <v>13</v>
      </c>
      <c r="I40" s="10">
        <v>5</v>
      </c>
    </row>
    <row r="41" spans="1:9" x14ac:dyDescent="0.25">
      <c r="A41" s="42"/>
      <c r="B41" s="42"/>
      <c r="C41" s="43"/>
      <c r="D41" s="43"/>
      <c r="E41" s="44" t="s">
        <v>0</v>
      </c>
      <c r="F41" s="45" t="str">
        <f>VLOOKUP(H41,СЕТКА!$A$2:$F$64,I41,FALSE)</f>
        <v>Саломатов Владислав Евгеньевич (Иркутская область)</v>
      </c>
      <c r="G41" s="46"/>
      <c r="H41" s="10">
        <f t="shared" si="2"/>
        <v>13</v>
      </c>
      <c r="I41" s="10">
        <v>4</v>
      </c>
    </row>
    <row r="42" spans="1:9" x14ac:dyDescent="0.25">
      <c r="A42" s="42">
        <v>14</v>
      </c>
      <c r="B42" s="42" t="str">
        <f>VLOOKUP(A42,СЕТКА!$A$2:$C$64,3,FALSE)</f>
        <v>до 60 кг</v>
      </c>
      <c r="C42" s="43"/>
      <c r="D42" s="43"/>
      <c r="E42" s="44" t="s">
        <v>2</v>
      </c>
      <c r="F42" s="45" t="str">
        <f>VLOOKUP(H42,СЕТКА!$A$2:$F$64,I42,FALSE)</f>
        <v>Ляпина Анастасия Андреевна (ФАРБ (г. Шахтерск))</v>
      </c>
      <c r="G42" s="46"/>
      <c r="H42" s="10">
        <f>IF(A42=0,H33,A42)</f>
        <v>14</v>
      </c>
      <c r="I42" s="10">
        <v>6</v>
      </c>
    </row>
    <row r="43" spans="1:9" x14ac:dyDescent="0.25">
      <c r="A43" s="42"/>
      <c r="B43" s="42"/>
      <c r="C43" s="43"/>
      <c r="D43" s="43"/>
      <c r="E43" s="44" t="s">
        <v>1</v>
      </c>
      <c r="F43" s="45" t="str">
        <f>VLOOKUP(H43,СЕТКА!$A$2:$F$64,I43,FALSE)</f>
        <v>Грибоедова Светлана Евгеньевна (ф.КУДО (г. Дальнее))</v>
      </c>
      <c r="G43" s="46"/>
      <c r="H43" s="10">
        <f t="shared" ref="H43:H44" si="3">IF(A43=0,H42,A43)</f>
        <v>14</v>
      </c>
      <c r="I43" s="10">
        <v>5</v>
      </c>
    </row>
    <row r="44" spans="1:9" x14ac:dyDescent="0.25">
      <c r="A44" s="42"/>
      <c r="B44" s="42"/>
      <c r="C44" s="43"/>
      <c r="D44" s="43"/>
      <c r="E44" s="44" t="s">
        <v>0</v>
      </c>
      <c r="F44" s="45" t="str">
        <f>VLOOKUP(H44,СЕТКА!$A$2:$F$64,I44,FALSE)</f>
        <v>Долгополова Полина Леонидовна (Иркутская область)</v>
      </c>
      <c r="G44" s="46"/>
      <c r="H44" s="10">
        <f t="shared" si="3"/>
        <v>14</v>
      </c>
      <c r="I44" s="10">
        <v>4</v>
      </c>
    </row>
    <row r="45" spans="1:9" x14ac:dyDescent="0.25">
      <c r="A45" s="47" t="s">
        <v>46</v>
      </c>
      <c r="B45" s="47"/>
      <c r="C45" s="47"/>
      <c r="D45" s="47"/>
      <c r="E45" s="47"/>
      <c r="F45" s="47"/>
      <c r="G45" s="47"/>
    </row>
    <row r="46" spans="1:9" x14ac:dyDescent="0.25">
      <c r="A46" s="48" t="s">
        <v>32</v>
      </c>
      <c r="B46" s="48"/>
      <c r="C46" s="48"/>
      <c r="D46" s="48"/>
      <c r="E46" s="48"/>
      <c r="F46" s="49" t="s">
        <v>109</v>
      </c>
      <c r="G46" s="50"/>
    </row>
    <row r="47" spans="1:9" x14ac:dyDescent="0.25">
      <c r="A47" s="48" t="s">
        <v>33</v>
      </c>
      <c r="B47" s="48"/>
      <c r="C47" s="48"/>
      <c r="D47" s="48"/>
      <c r="E47" s="48"/>
      <c r="F47" s="49" t="s">
        <v>108</v>
      </c>
      <c r="G47" s="50"/>
    </row>
    <row r="48" spans="1:9" x14ac:dyDescent="0.25">
      <c r="A48" s="48" t="s">
        <v>34</v>
      </c>
      <c r="B48" s="48"/>
      <c r="C48" s="48"/>
      <c r="D48" s="48"/>
      <c r="E48" s="48"/>
      <c r="F48" s="49" t="s">
        <v>107</v>
      </c>
      <c r="G48" s="50"/>
    </row>
    <row r="49" spans="1:9" x14ac:dyDescent="0.25">
      <c r="A49" s="31" t="s">
        <v>124</v>
      </c>
      <c r="B49" s="32"/>
      <c r="C49" s="32"/>
      <c r="D49" s="32"/>
      <c r="E49" s="32"/>
      <c r="F49" s="32"/>
      <c r="G49" s="33"/>
    </row>
    <row r="50" spans="1:9" x14ac:dyDescent="0.25">
      <c r="A50" s="34">
        <v>14</v>
      </c>
      <c r="B50" s="34" t="str">
        <f>VLOOKUP(A50,СЕТКА!$A$2:$C$64,3,FALSE)</f>
        <v>до 60 кг</v>
      </c>
      <c r="C50" s="30"/>
      <c r="D50" s="30"/>
      <c r="E50" s="1" t="s">
        <v>2</v>
      </c>
      <c r="F50" s="11" t="str">
        <f>VLOOKUP(H50,СЕТКА!$A$2:$F$64,I50,FALSE)</f>
        <v>Ляпина Анастасия Андреевна (ФАРБ (г. Шахтерск))</v>
      </c>
      <c r="G50" s="3"/>
      <c r="H50" s="10">
        <f>IF(A50=0,H38,A50)</f>
        <v>14</v>
      </c>
      <c r="I50" s="10">
        <v>6</v>
      </c>
    </row>
    <row r="51" spans="1:9" x14ac:dyDescent="0.25">
      <c r="A51" s="34"/>
      <c r="B51" s="34"/>
      <c r="C51" s="30"/>
      <c r="D51" s="30"/>
      <c r="E51" s="1" t="s">
        <v>1</v>
      </c>
      <c r="F51" s="11" t="str">
        <f>VLOOKUP(H51,СЕТКА!$A$2:$F$64,I51,FALSE)</f>
        <v>Грибоедова Светлана Евгеньевна (ф.КУДО (г. Дальнее))</v>
      </c>
      <c r="G51" s="3"/>
      <c r="H51" s="10">
        <f t="shared" ref="H51:H52" si="4">IF(A51=0,H50,A51)</f>
        <v>14</v>
      </c>
      <c r="I51" s="10">
        <v>5</v>
      </c>
    </row>
    <row r="52" spans="1:9" x14ac:dyDescent="0.25">
      <c r="A52" s="34"/>
      <c r="B52" s="34"/>
      <c r="C52" s="30"/>
      <c r="D52" s="30"/>
      <c r="E52" s="1" t="s">
        <v>0</v>
      </c>
      <c r="F52" s="11" t="str">
        <f>VLOOKUP(H52,СЕТКА!$A$2:$F$64,I52,FALSE)</f>
        <v>Долгополова Полина Леонидовна (Иркутская область)</v>
      </c>
      <c r="G52" s="3"/>
      <c r="H52" s="10">
        <f t="shared" si="4"/>
        <v>14</v>
      </c>
      <c r="I52" s="10">
        <v>4</v>
      </c>
    </row>
    <row r="53" spans="1:9" x14ac:dyDescent="0.25">
      <c r="A53" s="31" t="s">
        <v>7</v>
      </c>
      <c r="B53" s="32"/>
      <c r="C53" s="32"/>
      <c r="D53" s="32"/>
      <c r="E53" s="32"/>
      <c r="F53" s="32"/>
      <c r="G53" s="33"/>
    </row>
    <row r="54" spans="1:9" x14ac:dyDescent="0.25">
      <c r="A54" s="34">
        <v>15</v>
      </c>
      <c r="B54" s="34" t="s">
        <v>25</v>
      </c>
      <c r="C54" s="30"/>
      <c r="D54" s="30"/>
      <c r="E54" s="1" t="s">
        <v>2</v>
      </c>
      <c r="F54" s="11" t="s">
        <v>110</v>
      </c>
      <c r="G54" s="3"/>
      <c r="H54" s="10">
        <f>IF(A54=0,H41,A54)</f>
        <v>15</v>
      </c>
      <c r="I54" s="10">
        <v>6</v>
      </c>
    </row>
    <row r="55" spans="1:9" x14ac:dyDescent="0.25">
      <c r="A55" s="34"/>
      <c r="B55" s="34"/>
      <c r="C55" s="30"/>
      <c r="D55" s="30"/>
      <c r="E55" s="1" t="s">
        <v>1</v>
      </c>
      <c r="F55" s="11" t="s">
        <v>169</v>
      </c>
      <c r="G55" s="3"/>
      <c r="H55" s="10">
        <f t="shared" si="2"/>
        <v>15</v>
      </c>
      <c r="I55" s="10">
        <v>5</v>
      </c>
    </row>
    <row r="56" spans="1:9" x14ac:dyDescent="0.25">
      <c r="A56" s="34"/>
      <c r="B56" s="34"/>
      <c r="C56" s="30"/>
      <c r="D56" s="30"/>
      <c r="E56" s="1" t="s">
        <v>0</v>
      </c>
      <c r="F56" s="11" t="s">
        <v>158</v>
      </c>
      <c r="G56" s="3"/>
      <c r="H56" s="10">
        <f t="shared" si="2"/>
        <v>15</v>
      </c>
      <c r="I56" s="10">
        <v>4</v>
      </c>
    </row>
    <row r="57" spans="1:9" x14ac:dyDescent="0.25">
      <c r="A57" s="34">
        <v>16</v>
      </c>
      <c r="B57" s="34" t="s">
        <v>43</v>
      </c>
      <c r="C57" s="30"/>
      <c r="D57" s="30"/>
      <c r="E57" s="1" t="s">
        <v>2</v>
      </c>
      <c r="F57" s="11" t="s">
        <v>112</v>
      </c>
      <c r="G57" s="3"/>
      <c r="H57" s="10">
        <f t="shared" si="2"/>
        <v>16</v>
      </c>
      <c r="I57" s="10">
        <v>6</v>
      </c>
    </row>
    <row r="58" spans="1:9" x14ac:dyDescent="0.25">
      <c r="A58" s="34"/>
      <c r="B58" s="34"/>
      <c r="C58" s="30"/>
      <c r="D58" s="30"/>
      <c r="E58" s="1" t="s">
        <v>1</v>
      </c>
      <c r="F58" s="11" t="s">
        <v>161</v>
      </c>
      <c r="G58" s="3"/>
      <c r="H58" s="10">
        <f t="shared" si="2"/>
        <v>16</v>
      </c>
      <c r="I58" s="10">
        <v>5</v>
      </c>
    </row>
    <row r="59" spans="1:9" x14ac:dyDescent="0.25">
      <c r="A59" s="34"/>
      <c r="B59" s="34"/>
      <c r="C59" s="30"/>
      <c r="D59" s="30"/>
      <c r="E59" s="1" t="s">
        <v>0</v>
      </c>
      <c r="F59" s="11" t="s">
        <v>160</v>
      </c>
      <c r="G59" s="3"/>
      <c r="H59" s="10">
        <f t="shared" si="2"/>
        <v>16</v>
      </c>
      <c r="I59" s="10">
        <v>4</v>
      </c>
    </row>
    <row r="60" spans="1:9" x14ac:dyDescent="0.25">
      <c r="A60" s="34">
        <v>17</v>
      </c>
      <c r="B60" s="34" t="s">
        <v>8</v>
      </c>
      <c r="C60" s="30"/>
      <c r="D60" s="30"/>
      <c r="E60" s="1" t="s">
        <v>2</v>
      </c>
      <c r="F60" s="11" t="s">
        <v>114</v>
      </c>
      <c r="G60" s="3"/>
      <c r="H60" s="10">
        <f t="shared" si="2"/>
        <v>17</v>
      </c>
      <c r="I60" s="10">
        <v>6</v>
      </c>
    </row>
    <row r="61" spans="1:9" x14ac:dyDescent="0.25">
      <c r="A61" s="34"/>
      <c r="B61" s="34"/>
      <c r="C61" s="30"/>
      <c r="D61" s="30"/>
      <c r="E61" s="1" t="s">
        <v>1</v>
      </c>
      <c r="F61" s="11" t="s">
        <v>149</v>
      </c>
      <c r="G61" s="3"/>
      <c r="H61" s="10">
        <f t="shared" si="2"/>
        <v>17</v>
      </c>
      <c r="I61" s="10">
        <v>5</v>
      </c>
    </row>
    <row r="62" spans="1:9" x14ac:dyDescent="0.25">
      <c r="A62" s="34"/>
      <c r="B62" s="34"/>
      <c r="C62" s="30"/>
      <c r="D62" s="30"/>
      <c r="E62" s="1" t="s">
        <v>0</v>
      </c>
      <c r="F62" s="11" t="s">
        <v>162</v>
      </c>
      <c r="G62" s="3"/>
      <c r="H62" s="10">
        <f t="shared" si="2"/>
        <v>17</v>
      </c>
      <c r="I62" s="10">
        <v>4</v>
      </c>
    </row>
    <row r="63" spans="1:9" x14ac:dyDescent="0.25">
      <c r="A63" s="34">
        <v>18</v>
      </c>
      <c r="B63" s="34" t="s">
        <v>6</v>
      </c>
      <c r="C63" s="30"/>
      <c r="D63" s="30"/>
      <c r="E63" s="1" t="s">
        <v>2</v>
      </c>
      <c r="F63" s="11" t="s">
        <v>116</v>
      </c>
      <c r="G63" s="3"/>
      <c r="H63" s="10">
        <f t="shared" si="2"/>
        <v>18</v>
      </c>
      <c r="I63" s="10">
        <v>6</v>
      </c>
    </row>
    <row r="64" spans="1:9" x14ac:dyDescent="0.25">
      <c r="A64" s="34"/>
      <c r="B64" s="34"/>
      <c r="C64" s="30"/>
      <c r="D64" s="30"/>
      <c r="E64" s="1" t="s">
        <v>1</v>
      </c>
      <c r="F64" s="11" t="s">
        <v>82</v>
      </c>
      <c r="G64" s="3"/>
      <c r="H64" s="10">
        <f t="shared" si="2"/>
        <v>18</v>
      </c>
      <c r="I64" s="10">
        <v>5</v>
      </c>
    </row>
    <row r="65" spans="1:9" x14ac:dyDescent="0.25">
      <c r="A65" s="34"/>
      <c r="B65" s="34"/>
      <c r="C65" s="30"/>
      <c r="D65" s="30"/>
      <c r="E65" s="1" t="s">
        <v>0</v>
      </c>
      <c r="F65" s="11" t="s">
        <v>163</v>
      </c>
      <c r="G65" s="3"/>
      <c r="H65" s="10">
        <f t="shared" si="2"/>
        <v>18</v>
      </c>
      <c r="I65" s="10">
        <v>4</v>
      </c>
    </row>
    <row r="66" spans="1:9" x14ac:dyDescent="0.25">
      <c r="A66" s="34">
        <v>19</v>
      </c>
      <c r="B66" s="34" t="s">
        <v>11</v>
      </c>
      <c r="C66" s="30"/>
      <c r="D66" s="30"/>
      <c r="E66" s="1" t="s">
        <v>2</v>
      </c>
      <c r="F66" s="11" t="s">
        <v>118</v>
      </c>
      <c r="G66" s="3"/>
      <c r="H66" s="10">
        <f t="shared" si="2"/>
        <v>19</v>
      </c>
      <c r="I66" s="10">
        <v>6</v>
      </c>
    </row>
    <row r="67" spans="1:9" x14ac:dyDescent="0.25">
      <c r="A67" s="34"/>
      <c r="B67" s="34"/>
      <c r="C67" s="30"/>
      <c r="D67" s="30"/>
      <c r="E67" s="1" t="s">
        <v>1</v>
      </c>
      <c r="F67" s="11" t="s">
        <v>165</v>
      </c>
      <c r="G67" s="3"/>
      <c r="H67" s="10">
        <f t="shared" si="2"/>
        <v>19</v>
      </c>
      <c r="I67" s="10">
        <v>5</v>
      </c>
    </row>
    <row r="68" spans="1:9" x14ac:dyDescent="0.25">
      <c r="A68" s="34"/>
      <c r="B68" s="34"/>
      <c r="C68" s="30"/>
      <c r="D68" s="30"/>
      <c r="E68" s="58" t="s">
        <v>166</v>
      </c>
      <c r="F68" s="59"/>
      <c r="G68" s="3"/>
    </row>
    <row r="69" spans="1:9" x14ac:dyDescent="0.25">
      <c r="A69" s="34"/>
      <c r="B69" s="34"/>
      <c r="C69" s="30"/>
      <c r="D69" s="30"/>
      <c r="E69" s="1" t="s">
        <v>0</v>
      </c>
      <c r="F69" s="11" t="s">
        <v>170</v>
      </c>
      <c r="G69" s="3"/>
      <c r="H69" s="10">
        <f>IF(A69=0,H67,A69)</f>
        <v>19</v>
      </c>
      <c r="I69" s="10">
        <v>4</v>
      </c>
    </row>
    <row r="70" spans="1:9" x14ac:dyDescent="0.25">
      <c r="A70" s="34">
        <v>20</v>
      </c>
      <c r="B70" s="34" t="s">
        <v>36</v>
      </c>
      <c r="C70" s="16"/>
      <c r="D70" s="16"/>
      <c r="E70" s="1" t="s">
        <v>2</v>
      </c>
      <c r="F70" s="11" t="s">
        <v>120</v>
      </c>
      <c r="G70" s="3"/>
      <c r="H70" s="10">
        <f t="shared" si="2"/>
        <v>20</v>
      </c>
      <c r="I70" s="10">
        <v>6</v>
      </c>
    </row>
    <row r="71" spans="1:9" x14ac:dyDescent="0.25">
      <c r="A71" s="34"/>
      <c r="B71" s="34"/>
      <c r="C71" s="16"/>
      <c r="D71" s="16"/>
      <c r="E71" s="1" t="s">
        <v>1</v>
      </c>
      <c r="F71" s="11" t="s">
        <v>171</v>
      </c>
      <c r="G71" s="3"/>
      <c r="H71" s="10">
        <f t="shared" si="2"/>
        <v>20</v>
      </c>
      <c r="I71" s="10">
        <v>5</v>
      </c>
    </row>
    <row r="72" spans="1:9" x14ac:dyDescent="0.25">
      <c r="A72" s="34"/>
      <c r="B72" s="34"/>
      <c r="C72" s="16"/>
      <c r="D72" s="16"/>
      <c r="E72" s="1" t="s">
        <v>0</v>
      </c>
      <c r="F72" s="11" t="s">
        <v>167</v>
      </c>
      <c r="G72" s="3"/>
      <c r="H72" s="10">
        <f t="shared" si="2"/>
        <v>20</v>
      </c>
      <c r="I72" s="10">
        <v>4</v>
      </c>
    </row>
    <row r="73" spans="1:9" x14ac:dyDescent="0.25">
      <c r="A73" s="31" t="s">
        <v>10</v>
      </c>
      <c r="B73" s="32"/>
      <c r="C73" s="32"/>
      <c r="D73" s="32"/>
      <c r="E73" s="32"/>
      <c r="F73" s="32"/>
      <c r="G73" s="33"/>
      <c r="H73" s="10" t="str">
        <f>IF(A73=0,#REF!,A73)</f>
        <v>Старшие юноши 16-17 лет</v>
      </c>
    </row>
    <row r="74" spans="1:9" x14ac:dyDescent="0.25">
      <c r="A74" s="34">
        <v>21</v>
      </c>
      <c r="B74" s="55" t="str">
        <f>VLOOKUP(A74,СЕТКА!$A$2:$C$64,3,FALSE)</f>
        <v>до 50 кг</v>
      </c>
      <c r="C74" s="56"/>
      <c r="D74" s="56"/>
      <c r="E74" s="57" t="s">
        <v>2</v>
      </c>
      <c r="F74" s="54">
        <f>VLOOKUP(H74,СЕТКА!$A$2:$F$64,I74,FALSE)</f>
        <v>0</v>
      </c>
      <c r="G74" s="3"/>
      <c r="H74" s="10">
        <f>IF(A74=0,H72,A74)</f>
        <v>21</v>
      </c>
      <c r="I74" s="10">
        <v>6</v>
      </c>
    </row>
    <row r="75" spans="1:9" x14ac:dyDescent="0.25">
      <c r="A75" s="34"/>
      <c r="B75" s="55"/>
      <c r="C75" s="56"/>
      <c r="D75" s="56"/>
      <c r="E75" s="57" t="s">
        <v>1</v>
      </c>
      <c r="F75" s="54" t="str">
        <f>VLOOKUP(H75,СЕТКА!$A$2:$F$64,I75,FALSE)</f>
        <v>Старчуков Алексей Евгеньевич (Иркутская область)</v>
      </c>
      <c r="G75" s="3"/>
      <c r="H75" s="10">
        <f t="shared" ref="H75:H120" si="5">IF(A75=0,H74,A75)</f>
        <v>21</v>
      </c>
      <c r="I75" s="10">
        <v>5</v>
      </c>
    </row>
    <row r="76" spans="1:9" x14ac:dyDescent="0.25">
      <c r="A76" s="34"/>
      <c r="B76" s="55"/>
      <c r="C76" s="56"/>
      <c r="D76" s="56"/>
      <c r="E76" s="57" t="s">
        <v>0</v>
      </c>
      <c r="F76" s="54" t="str">
        <f>VLOOKUP(H76,СЕТКА!$A$2:$F$64,I76,FALSE)</f>
        <v>Санин Даниил Радиславович (СК Алыш)</v>
      </c>
      <c r="G76" s="3"/>
      <c r="H76" s="10">
        <f t="shared" si="5"/>
        <v>21</v>
      </c>
      <c r="I76" s="10">
        <v>4</v>
      </c>
    </row>
    <row r="77" spans="1:9" x14ac:dyDescent="0.25">
      <c r="A77" s="34">
        <v>22</v>
      </c>
      <c r="B77" s="51" t="str">
        <f>VLOOKUP(A77,СЕТКА!$A$2:$C$64,3,FALSE)</f>
        <v>до 55 кг</v>
      </c>
      <c r="C77" s="52"/>
      <c r="D77" s="52"/>
      <c r="E77" s="53" t="s">
        <v>2</v>
      </c>
      <c r="F77" s="54">
        <f>VLOOKUP(H77,СЕТКА!$A$2:$F$64,I77,FALSE)</f>
        <v>0</v>
      </c>
      <c r="G77" s="3"/>
      <c r="H77" s="10">
        <f t="shared" si="5"/>
        <v>22</v>
      </c>
      <c r="I77" s="10">
        <v>6</v>
      </c>
    </row>
    <row r="78" spans="1:9" x14ac:dyDescent="0.25">
      <c r="A78" s="34"/>
      <c r="B78" s="51"/>
      <c r="C78" s="52"/>
      <c r="D78" s="52"/>
      <c r="E78" s="53" t="s">
        <v>1</v>
      </c>
      <c r="F78" s="54">
        <f>VLOOKUP(H78,СЕТКА!$A$2:$F$64,I78,FALSE)</f>
        <v>0</v>
      </c>
      <c r="G78" s="3"/>
      <c r="H78" s="10">
        <f t="shared" si="5"/>
        <v>22</v>
      </c>
      <c r="I78" s="10">
        <v>5</v>
      </c>
    </row>
    <row r="79" spans="1:9" x14ac:dyDescent="0.25">
      <c r="A79" s="34"/>
      <c r="B79" s="51"/>
      <c r="C79" s="52"/>
      <c r="D79" s="52"/>
      <c r="E79" s="53" t="s">
        <v>0</v>
      </c>
      <c r="F79" s="54" t="str">
        <f>VLOOKUP(H79,СЕТКА!$A$2:$F$64,I79,FALSE)</f>
        <v>Сафаров Фируз Хамидович (СК Алыш)</v>
      </c>
      <c r="G79" s="3"/>
      <c r="H79" s="10">
        <f t="shared" si="5"/>
        <v>22</v>
      </c>
      <c r="I79" s="10">
        <v>4</v>
      </c>
    </row>
    <row r="80" spans="1:9" x14ac:dyDescent="0.25">
      <c r="A80" s="34">
        <v>23</v>
      </c>
      <c r="B80" s="51" t="str">
        <f>VLOOKUP(A80,СЕТКА!$A$2:$C$64,3,FALSE)</f>
        <v>до 60 кг</v>
      </c>
      <c r="C80" s="52"/>
      <c r="D80" s="52"/>
      <c r="E80" s="53" t="s">
        <v>2</v>
      </c>
      <c r="F80" s="54" t="str">
        <f>VLOOKUP(H80,СЕТКА!$A$2:$F$64,I80,FALSE)</f>
        <v>Петров Дмитрий Алексеевич (ФАРБ (г. Шахтерск))</v>
      </c>
      <c r="G80" s="3"/>
      <c r="H80" s="10">
        <f t="shared" si="5"/>
        <v>23</v>
      </c>
      <c r="I80" s="10">
        <v>6</v>
      </c>
    </row>
    <row r="81" spans="1:9" x14ac:dyDescent="0.25">
      <c r="A81" s="34"/>
      <c r="B81" s="51"/>
      <c r="C81" s="52"/>
      <c r="D81" s="52"/>
      <c r="E81" s="53" t="s">
        <v>1</v>
      </c>
      <c r="F81" s="54" t="str">
        <f>VLOOKUP(H81,СЕТКА!$A$2:$F$64,I81,FALSE)</f>
        <v>Зайковский Кирилл Андреевич (СК Патриот)</v>
      </c>
      <c r="G81" s="3"/>
      <c r="H81" s="10">
        <f t="shared" si="5"/>
        <v>23</v>
      </c>
      <c r="I81" s="10">
        <v>5</v>
      </c>
    </row>
    <row r="82" spans="1:9" x14ac:dyDescent="0.25">
      <c r="A82" s="34"/>
      <c r="B82" s="51"/>
      <c r="C82" s="52"/>
      <c r="D82" s="52"/>
      <c r="E82" s="53" t="s">
        <v>0</v>
      </c>
      <c r="F82" s="54" t="str">
        <f>VLOOKUP(H82,СЕТКА!$A$2:$F$64,I82,FALSE)</f>
        <v>Никифоров Герман Александрович (Иркутская область)</v>
      </c>
      <c r="G82" s="3"/>
      <c r="H82" s="10">
        <f t="shared" si="5"/>
        <v>23</v>
      </c>
      <c r="I82" s="10">
        <v>4</v>
      </c>
    </row>
    <row r="83" spans="1:9" x14ac:dyDescent="0.25">
      <c r="A83" s="34">
        <v>24</v>
      </c>
      <c r="B83" s="51" t="str">
        <f>VLOOKUP(A83,СЕТКА!$A$2:$C$64,3,FALSE)</f>
        <v>до 65 кг</v>
      </c>
      <c r="C83" s="52"/>
      <c r="D83" s="52"/>
      <c r="E83" s="53" t="s">
        <v>2</v>
      </c>
      <c r="F83" s="54" t="str">
        <f>VLOOKUP(H83,СЕТКА!$A$2:$F$64,I83,FALSE)</f>
        <v>Поляков Виктор Андреевич (ФАРБ (г. Александровск-Сахалинский))</v>
      </c>
      <c r="G83" s="3"/>
      <c r="H83" s="10">
        <f t="shared" si="5"/>
        <v>24</v>
      </c>
      <c r="I83" s="10">
        <v>6</v>
      </c>
    </row>
    <row r="84" spans="1:9" x14ac:dyDescent="0.25">
      <c r="A84" s="34"/>
      <c r="B84" s="51"/>
      <c r="C84" s="52"/>
      <c r="D84" s="52"/>
      <c r="E84" s="53" t="s">
        <v>1</v>
      </c>
      <c r="F84" s="54" t="str">
        <f>VLOOKUP(H84,СЕТКА!$A$2:$F$64,I84,FALSE)</f>
        <v>Струкалин Эдуард Максимович (ФАРБ (г. Шахтерск))</v>
      </c>
      <c r="G84" s="3"/>
      <c r="H84" s="10">
        <f t="shared" si="5"/>
        <v>24</v>
      </c>
      <c r="I84" s="10">
        <v>5</v>
      </c>
    </row>
    <row r="85" spans="1:9" x14ac:dyDescent="0.25">
      <c r="A85" s="34"/>
      <c r="B85" s="51"/>
      <c r="C85" s="52"/>
      <c r="D85" s="52"/>
      <c r="E85" s="53" t="s">
        <v>0</v>
      </c>
      <c r="F85" s="54" t="str">
        <f>VLOOKUP(H85,СЕТКА!$A$2:$F$64,I85,FALSE)</f>
        <v>Телицин Владимир Кириллович (Приморский край)</v>
      </c>
      <c r="G85" s="3"/>
      <c r="H85" s="10">
        <f t="shared" si="5"/>
        <v>24</v>
      </c>
      <c r="I85" s="10">
        <v>4</v>
      </c>
    </row>
    <row r="86" spans="1:9" x14ac:dyDescent="0.25">
      <c r="A86" s="34">
        <v>25</v>
      </c>
      <c r="B86" s="51" t="str">
        <f>VLOOKUP(A86,СЕТКА!$A$2:$C$64,3,FALSE)</f>
        <v>до 70 кг</v>
      </c>
      <c r="C86" s="52"/>
      <c r="D86" s="52"/>
      <c r="E86" s="53" t="s">
        <v>2</v>
      </c>
      <c r="F86" s="54">
        <f>VLOOKUP(H86,СЕТКА!$A$2:$F$64,I86,FALSE)</f>
        <v>0</v>
      </c>
      <c r="G86" s="3"/>
      <c r="H86" s="10">
        <f t="shared" si="5"/>
        <v>25</v>
      </c>
      <c r="I86" s="10">
        <v>6</v>
      </c>
    </row>
    <row r="87" spans="1:9" x14ac:dyDescent="0.25">
      <c r="A87" s="34"/>
      <c r="B87" s="51"/>
      <c r="C87" s="52"/>
      <c r="D87" s="52"/>
      <c r="E87" s="53" t="s">
        <v>1</v>
      </c>
      <c r="F87" s="54" t="str">
        <f>VLOOKUP(H87,СЕТКА!$A$2:$F$64,I87,FALSE)</f>
        <v>Петров Антон Александрович (ФАРБ (г. Шахтерск))</v>
      </c>
      <c r="G87" s="3"/>
      <c r="H87" s="10">
        <f t="shared" si="5"/>
        <v>25</v>
      </c>
      <c r="I87" s="10">
        <v>5</v>
      </c>
    </row>
    <row r="88" spans="1:9" x14ac:dyDescent="0.25">
      <c r="A88" s="34"/>
      <c r="B88" s="51"/>
      <c r="C88" s="52"/>
      <c r="D88" s="52"/>
      <c r="E88" s="53" t="s">
        <v>0</v>
      </c>
      <c r="F88" s="54" t="str">
        <f>VLOOKUP(H88,СЕТКА!$A$2:$F$64,I88,FALSE)</f>
        <v>Годунов Александр Валерьевич (Приморский край)</v>
      </c>
      <c r="G88" s="3"/>
      <c r="H88" s="10">
        <f t="shared" si="5"/>
        <v>25</v>
      </c>
      <c r="I88" s="10">
        <v>4</v>
      </c>
    </row>
    <row r="89" spans="1:9" x14ac:dyDescent="0.25">
      <c r="A89" s="34">
        <v>26</v>
      </c>
      <c r="B89" s="51" t="str">
        <f>VLOOKUP(A89,СЕТКА!$A$2:$C$64,3,FALSE)</f>
        <v>до 75 кг</v>
      </c>
      <c r="C89" s="52"/>
      <c r="D89" s="52"/>
      <c r="E89" s="53" t="s">
        <v>2</v>
      </c>
      <c r="F89" s="54" t="str">
        <f>VLOOKUP(H89,СЕТКА!$A$2:$F$64,I89,FALSE)</f>
        <v>Колач Николай Александрович (ФАРБ)</v>
      </c>
      <c r="G89" s="3"/>
      <c r="H89" s="10">
        <f t="shared" si="5"/>
        <v>26</v>
      </c>
      <c r="I89" s="10">
        <v>6</v>
      </c>
    </row>
    <row r="90" spans="1:9" x14ac:dyDescent="0.25">
      <c r="A90" s="34"/>
      <c r="B90" s="51"/>
      <c r="C90" s="52"/>
      <c r="D90" s="52"/>
      <c r="E90" s="53" t="s">
        <v>1</v>
      </c>
      <c r="F90" s="54" t="str">
        <f>VLOOKUP(H90,СЕТКА!$A$2:$F$64,I90,FALSE)</f>
        <v>Грехов Дмитрий Андреевич (Иркутская область)</v>
      </c>
      <c r="G90" s="3"/>
      <c r="H90" s="10">
        <f t="shared" si="5"/>
        <v>26</v>
      </c>
      <c r="I90" s="10">
        <v>5</v>
      </c>
    </row>
    <row r="91" spans="1:9" x14ac:dyDescent="0.25">
      <c r="A91" s="34"/>
      <c r="B91" s="51"/>
      <c r="C91" s="52"/>
      <c r="D91" s="52"/>
      <c r="E91" s="53" t="s">
        <v>0</v>
      </c>
      <c r="F91" s="54" t="str">
        <f>VLOOKUP(H91,СЕТКА!$A$2:$F$64,I91,FALSE)</f>
        <v>Травников Артур Валентинович (Иркутская область)</v>
      </c>
      <c r="G91" s="3"/>
      <c r="H91" s="10">
        <f t="shared" si="5"/>
        <v>26</v>
      </c>
      <c r="I91" s="10">
        <v>4</v>
      </c>
    </row>
    <row r="92" spans="1:9" x14ac:dyDescent="0.25">
      <c r="A92" s="34">
        <v>27</v>
      </c>
      <c r="B92" s="51" t="str">
        <f>VLOOKUP(A92,СЕТКА!$A$2:$C$64,3,FALSE)</f>
        <v>свыше 80 кг</v>
      </c>
      <c r="C92" s="52"/>
      <c r="D92" s="52"/>
      <c r="E92" s="53" t="s">
        <v>2</v>
      </c>
      <c r="F92" s="54" t="str">
        <f>VLOOKUP(H92,СЕТКА!$A$2:$F$64,I92,FALSE)</f>
        <v>Триполев Алексей Алесандрович (ФАРБ (г. Александровск-Сахалинский))</v>
      </c>
      <c r="G92" s="3"/>
      <c r="H92" s="10">
        <f t="shared" si="5"/>
        <v>27</v>
      </c>
      <c r="I92" s="10">
        <v>6</v>
      </c>
    </row>
    <row r="93" spans="1:9" x14ac:dyDescent="0.25">
      <c r="A93" s="34"/>
      <c r="B93" s="51"/>
      <c r="C93" s="52"/>
      <c r="D93" s="52"/>
      <c r="E93" s="53" t="s">
        <v>1</v>
      </c>
      <c r="F93" s="54" t="str">
        <f>VLOOKUP(H93,СЕТКА!$A$2:$F$64,I93,FALSE)</f>
        <v>Андреев Семен Егорович (ФАРБ (г. Александровск-Сахалинский))</v>
      </c>
      <c r="G93" s="3"/>
      <c r="H93" s="10">
        <f t="shared" si="5"/>
        <v>27</v>
      </c>
      <c r="I93" s="10">
        <v>5</v>
      </c>
    </row>
    <row r="94" spans="1:9" x14ac:dyDescent="0.25">
      <c r="A94" s="34"/>
      <c r="B94" s="51"/>
      <c r="C94" s="52"/>
      <c r="D94" s="52"/>
      <c r="E94" s="53" t="s">
        <v>0</v>
      </c>
      <c r="F94" s="54" t="str">
        <f>VLOOKUP(H94,СЕТКА!$A$2:$F$64,I94,FALSE)</f>
        <v>Василенко Алексей Романович (Приморский край)</v>
      </c>
      <c r="G94" s="3"/>
      <c r="H94" s="10">
        <f t="shared" si="5"/>
        <v>27</v>
      </c>
      <c r="I94" s="10">
        <v>4</v>
      </c>
    </row>
    <row r="95" spans="1:9" s="62" customFormat="1" x14ac:dyDescent="0.25">
      <c r="A95" s="60" t="s">
        <v>173</v>
      </c>
      <c r="B95" s="60"/>
      <c r="C95" s="60"/>
      <c r="D95" s="60"/>
      <c r="E95" s="60"/>
      <c r="F95" s="60"/>
      <c r="G95" s="60"/>
      <c r="H95" s="61"/>
      <c r="I95" s="61"/>
    </row>
    <row r="96" spans="1:9" s="62" customFormat="1" x14ac:dyDescent="0.25">
      <c r="A96" s="63" t="s">
        <v>32</v>
      </c>
      <c r="B96" s="63"/>
      <c r="C96" s="63"/>
      <c r="D96" s="63"/>
      <c r="E96" s="63"/>
      <c r="F96" s="64" t="s">
        <v>108</v>
      </c>
      <c r="G96" s="65"/>
      <c r="H96" s="61"/>
      <c r="I96" s="61"/>
    </row>
    <row r="97" spans="1:9" s="62" customFormat="1" x14ac:dyDescent="0.25">
      <c r="A97" s="63" t="s">
        <v>33</v>
      </c>
      <c r="B97" s="63"/>
      <c r="C97" s="63"/>
      <c r="D97" s="63"/>
      <c r="E97" s="63"/>
      <c r="F97" s="64" t="s">
        <v>109</v>
      </c>
      <c r="G97" s="65"/>
      <c r="H97" s="61"/>
      <c r="I97" s="61"/>
    </row>
    <row r="98" spans="1:9" s="62" customFormat="1" x14ac:dyDescent="0.25">
      <c r="A98" s="63" t="s">
        <v>34</v>
      </c>
      <c r="B98" s="63"/>
      <c r="C98" s="63"/>
      <c r="D98" s="63"/>
      <c r="E98" s="63"/>
      <c r="F98" s="64" t="s">
        <v>107</v>
      </c>
      <c r="G98" s="65"/>
      <c r="H98" s="61"/>
      <c r="I98" s="61"/>
    </row>
    <row r="99" spans="1:9" x14ac:dyDescent="0.25">
      <c r="A99" s="31" t="s">
        <v>19</v>
      </c>
      <c r="B99" s="32"/>
      <c r="C99" s="32"/>
      <c r="D99" s="32"/>
      <c r="E99" s="32"/>
      <c r="F99" s="32"/>
      <c r="G99" s="33"/>
      <c r="H99" s="10" t="str">
        <f>IF(A99=0,#REF!,A99)</f>
        <v>Мужчины старше 18 лет</v>
      </c>
    </row>
    <row r="100" spans="1:9" x14ac:dyDescent="0.25">
      <c r="A100" s="34">
        <v>28</v>
      </c>
      <c r="B100" s="34" t="str">
        <f>VLOOKUP(A100,СЕТКА!$A$2:$C$64,3,FALSE)</f>
        <v>до 60 кг</v>
      </c>
      <c r="C100" s="30"/>
      <c r="D100" s="30"/>
      <c r="E100" s="1" t="s">
        <v>2</v>
      </c>
      <c r="F100" s="11" t="str">
        <f>VLOOKUP(H100,СЕТКА!$A$2:$F$64,I100,FALSE)</f>
        <v>Сологубов Владимир Эдуардович (ФАРБ (г. Александровск-Сахалинский))</v>
      </c>
      <c r="G100" s="3"/>
      <c r="H100" s="10">
        <f>IF(A100=0,H94,A100)</f>
        <v>28</v>
      </c>
      <c r="I100" s="10">
        <v>6</v>
      </c>
    </row>
    <row r="101" spans="1:9" x14ac:dyDescent="0.25">
      <c r="A101" s="34"/>
      <c r="B101" s="34"/>
      <c r="C101" s="30"/>
      <c r="D101" s="30"/>
      <c r="E101" s="1" t="s">
        <v>1</v>
      </c>
      <c r="F101" s="11" t="str">
        <f>VLOOKUP(H101,СЕТКА!$A$2:$F$64,I101,FALSE)</f>
        <v>Орозбеков Курсанбек (СК Алыш)</v>
      </c>
      <c r="G101" s="3"/>
      <c r="H101" s="10">
        <f t="shared" si="5"/>
        <v>28</v>
      </c>
      <c r="I101" s="10">
        <v>5</v>
      </c>
    </row>
    <row r="102" spans="1:9" x14ac:dyDescent="0.25">
      <c r="A102" s="34"/>
      <c r="B102" s="34"/>
      <c r="C102" s="30"/>
      <c r="D102" s="30"/>
      <c r="E102" s="1" t="s">
        <v>0</v>
      </c>
      <c r="F102" s="11" t="str">
        <f>VLOOKUP(H102,СЕТКА!$A$2:$F$64,I102,FALSE)</f>
        <v>Келдибеков Эрнис Алимбекович (СК Алыш)</v>
      </c>
      <c r="G102" s="3"/>
      <c r="H102" s="10">
        <f t="shared" si="5"/>
        <v>28</v>
      </c>
      <c r="I102" s="10">
        <v>4</v>
      </c>
    </row>
    <row r="103" spans="1:9" x14ac:dyDescent="0.25">
      <c r="A103" s="34">
        <v>29</v>
      </c>
      <c r="B103" s="34" t="str">
        <f>VLOOKUP(A103,СЕТКА!$A$2:$C$64,3,FALSE)</f>
        <v>до 65 кг</v>
      </c>
      <c r="C103" s="30"/>
      <c r="D103" s="30"/>
      <c r="E103" s="1" t="s">
        <v>2</v>
      </c>
      <c r="F103" s="11">
        <f>VLOOKUP(H103,СЕТКА!$A$2:$F$64,I103,FALSE)</f>
        <v>0</v>
      </c>
      <c r="G103" s="3"/>
      <c r="H103" s="10">
        <f t="shared" si="5"/>
        <v>29</v>
      </c>
      <c r="I103" s="10">
        <v>6</v>
      </c>
    </row>
    <row r="104" spans="1:9" x14ac:dyDescent="0.25">
      <c r="A104" s="34"/>
      <c r="B104" s="34"/>
      <c r="C104" s="30"/>
      <c r="D104" s="30"/>
      <c r="E104" s="1" t="s">
        <v>1</v>
      </c>
      <c r="F104" s="11" t="str">
        <f>VLOOKUP(H104,СЕТКА!$A$2:$F$64,I104,FALSE)</f>
        <v>Узенов Куралбек Уланбекович (СК Алыш)</v>
      </c>
      <c r="G104" s="3"/>
      <c r="H104" s="10">
        <f t="shared" si="5"/>
        <v>29</v>
      </c>
      <c r="I104" s="10">
        <v>5</v>
      </c>
    </row>
    <row r="105" spans="1:9" x14ac:dyDescent="0.25">
      <c r="A105" s="34"/>
      <c r="B105" s="34"/>
      <c r="C105" s="30"/>
      <c r="D105" s="30"/>
      <c r="E105" s="1" t="s">
        <v>0</v>
      </c>
      <c r="F105" s="11" t="str">
        <f>VLOOKUP(H105,СЕТКА!$A$2:$F$64,I105,FALSE)</f>
        <v>Зулпиев Адилет Артыкбекович (СК Алыш)</v>
      </c>
      <c r="G105" s="3"/>
      <c r="H105" s="10">
        <f t="shared" si="5"/>
        <v>29</v>
      </c>
      <c r="I105" s="10">
        <v>4</v>
      </c>
    </row>
    <row r="106" spans="1:9" x14ac:dyDescent="0.25">
      <c r="A106" s="34">
        <v>30</v>
      </c>
      <c r="B106" s="34" t="str">
        <f>VLOOKUP(A106,СЕТКА!$A$2:$C$64,3,FALSE)</f>
        <v>до 70 кг</v>
      </c>
      <c r="C106" s="30"/>
      <c r="D106" s="30"/>
      <c r="E106" s="1" t="s">
        <v>2</v>
      </c>
      <c r="F106" s="11" t="str">
        <f>VLOOKUP(H106,СЕТКА!$A$2:$F$64,I106,FALSE)</f>
        <v>Власов Дмитрий Алексеевич (СК Патриот)</v>
      </c>
      <c r="G106" s="3"/>
      <c r="H106" s="10">
        <f t="shared" si="5"/>
        <v>30</v>
      </c>
      <c r="I106" s="10">
        <v>6</v>
      </c>
    </row>
    <row r="107" spans="1:9" x14ac:dyDescent="0.25">
      <c r="A107" s="34"/>
      <c r="B107" s="34"/>
      <c r="C107" s="30"/>
      <c r="D107" s="30"/>
      <c r="E107" s="1" t="s">
        <v>1</v>
      </c>
      <c r="F107" s="11" t="str">
        <f>VLOOKUP(H107,СЕТКА!$A$2:$F$64,I107,FALSE)</f>
        <v>Тоджидинов Саиднуриддин (ФРБ)</v>
      </c>
      <c r="G107" s="3"/>
      <c r="H107" s="10">
        <f t="shared" si="5"/>
        <v>30</v>
      </c>
      <c r="I107" s="10">
        <v>5</v>
      </c>
    </row>
    <row r="108" spans="1:9" x14ac:dyDescent="0.25">
      <c r="A108" s="34"/>
      <c r="B108" s="34"/>
      <c r="C108" s="30"/>
      <c r="D108" s="30"/>
      <c r="E108" s="1" t="s">
        <v>0</v>
      </c>
      <c r="F108" s="11" t="str">
        <f>VLOOKUP(H108,СЕТКА!$A$2:$F$64,I108,FALSE)</f>
        <v>Новоселов Николай Сергеевич (Приморский край)</v>
      </c>
      <c r="G108" s="3"/>
      <c r="H108" s="10">
        <f t="shared" si="5"/>
        <v>30</v>
      </c>
      <c r="I108" s="10">
        <v>4</v>
      </c>
    </row>
    <row r="109" spans="1:9" x14ac:dyDescent="0.25">
      <c r="A109" s="34">
        <v>31</v>
      </c>
      <c r="B109" s="34" t="str">
        <f>VLOOKUP(A109,СЕТКА!$A$2:$C$64,3,FALSE)</f>
        <v>до 75 кг</v>
      </c>
      <c r="C109" s="30"/>
      <c r="D109" s="30"/>
      <c r="E109" s="1" t="s">
        <v>2</v>
      </c>
      <c r="F109" s="11" t="str">
        <f>VLOOKUP(H109,СЕТКА!$A$2:$F$64,I109,FALSE)</f>
        <v>Светличенко Артём Александрович (ф.КУДО (г. Томари))</v>
      </c>
      <c r="G109" s="3"/>
      <c r="H109" s="10">
        <f t="shared" si="5"/>
        <v>31</v>
      </c>
      <c r="I109" s="10">
        <v>6</v>
      </c>
    </row>
    <row r="110" spans="1:9" x14ac:dyDescent="0.25">
      <c r="A110" s="34"/>
      <c r="B110" s="34"/>
      <c r="C110" s="30"/>
      <c r="D110" s="30"/>
      <c r="E110" s="1" t="s">
        <v>1</v>
      </c>
      <c r="F110" s="11" t="str">
        <f>VLOOKUP(H110,СЕТКА!$A$2:$F$64,I110,FALSE)</f>
        <v>Суйунбек уулу Санжар (СК Алыш)</v>
      </c>
      <c r="G110" s="3"/>
      <c r="H110" s="10">
        <f t="shared" si="5"/>
        <v>31</v>
      </c>
      <c r="I110" s="10">
        <v>5</v>
      </c>
    </row>
    <row r="111" spans="1:9" x14ac:dyDescent="0.25">
      <c r="A111" s="34"/>
      <c r="B111" s="34"/>
      <c r="C111" s="30"/>
      <c r="D111" s="30"/>
      <c r="E111" s="1" t="s">
        <v>0</v>
      </c>
      <c r="F111" s="11" t="str">
        <f>VLOOKUP(H111,СЕТКА!$A$2:$F$64,I111,FALSE)</f>
        <v>Грехов Дмитрий Андреевич (Иркутская область)</v>
      </c>
      <c r="G111" s="3"/>
      <c r="H111" s="10">
        <f t="shared" si="5"/>
        <v>31</v>
      </c>
      <c r="I111" s="10">
        <v>4</v>
      </c>
    </row>
    <row r="112" spans="1:9" x14ac:dyDescent="0.25">
      <c r="A112" s="34">
        <v>32</v>
      </c>
      <c r="B112" s="34" t="str">
        <f>VLOOKUP(A112,СЕТКА!$A$2:$C$64,3,FALSE)</f>
        <v>до 80 кг</v>
      </c>
      <c r="C112" s="30"/>
      <c r="D112" s="30"/>
      <c r="E112" s="1" t="s">
        <v>2</v>
      </c>
      <c r="F112" s="11" t="str">
        <f>VLOOKUP(H112,СЕТКА!$A$2:$F$64,I112,FALSE)</f>
        <v>Травников Артур Валентинович (Иркутская область)</v>
      </c>
      <c r="G112" s="3"/>
      <c r="H112" s="10">
        <f t="shared" si="5"/>
        <v>32</v>
      </c>
      <c r="I112" s="10">
        <v>6</v>
      </c>
    </row>
    <row r="113" spans="1:9" x14ac:dyDescent="0.25">
      <c r="A113" s="34"/>
      <c r="B113" s="34"/>
      <c r="C113" s="30"/>
      <c r="D113" s="30"/>
      <c r="E113" s="1" t="s">
        <v>1</v>
      </c>
      <c r="F113" s="11" t="str">
        <f>VLOOKUP(H113,СЕТКА!$A$2:$F$64,I113,FALSE)</f>
        <v>Гаджиев Элнур Нематович (ФАРБ (г. Александровск-Сахалинский))</v>
      </c>
      <c r="G113" s="3"/>
      <c r="H113" s="10">
        <f t="shared" si="5"/>
        <v>32</v>
      </c>
      <c r="I113" s="10">
        <v>5</v>
      </c>
    </row>
    <row r="114" spans="1:9" x14ac:dyDescent="0.25">
      <c r="A114" s="34"/>
      <c r="B114" s="34"/>
      <c r="C114" s="30"/>
      <c r="D114" s="30"/>
      <c r="E114" s="1" t="s">
        <v>0</v>
      </c>
      <c r="F114" s="11" t="str">
        <f>VLOOKUP(H114,СЕТКА!$A$2:$F$64,I114,FALSE)</f>
        <v>Абдумалик уулу Шаргази (СК Алыш)</v>
      </c>
      <c r="G114" s="3"/>
      <c r="H114" s="10">
        <f t="shared" si="5"/>
        <v>32</v>
      </c>
      <c r="I114" s="10">
        <v>4</v>
      </c>
    </row>
    <row r="115" spans="1:9" x14ac:dyDescent="0.25">
      <c r="A115" s="34">
        <v>33</v>
      </c>
      <c r="B115" s="34" t="str">
        <f>VLOOKUP(A115,СЕТКА!$A$2:$C$64,3,FALSE)</f>
        <v>до 85 кг</v>
      </c>
      <c r="C115" s="30"/>
      <c r="D115" s="30"/>
      <c r="E115" s="1" t="s">
        <v>2</v>
      </c>
      <c r="F115" s="11" t="str">
        <f>VLOOKUP(H115,СЕТКА!$A$2:$F$64,I115,FALSE)</f>
        <v>Светлаков Денис Юрьевич (68 АК МО РФ)</v>
      </c>
      <c r="G115" s="3"/>
      <c r="H115" s="10">
        <f>IF(A115=0,H114,A115)</f>
        <v>33</v>
      </c>
      <c r="I115" s="10">
        <v>6</v>
      </c>
    </row>
    <row r="116" spans="1:9" x14ac:dyDescent="0.25">
      <c r="A116" s="34"/>
      <c r="B116" s="34"/>
      <c r="C116" s="30"/>
      <c r="D116" s="30"/>
      <c r="E116" s="1" t="s">
        <v>1</v>
      </c>
      <c r="F116" s="11" t="str">
        <f>VLOOKUP(H116,СЕТКА!$A$2:$F$64,I116,FALSE)</f>
        <v>Калинин Алексей Сергеевич (ФРБ)</v>
      </c>
      <c r="G116" s="3"/>
      <c r="H116" s="10">
        <f t="shared" si="5"/>
        <v>33</v>
      </c>
      <c r="I116" s="10">
        <v>5</v>
      </c>
    </row>
    <row r="117" spans="1:9" x14ac:dyDescent="0.25">
      <c r="A117" s="34"/>
      <c r="B117" s="34"/>
      <c r="C117" s="30"/>
      <c r="D117" s="30"/>
      <c r="E117" s="1" t="s">
        <v>0</v>
      </c>
      <c r="F117" s="11" t="str">
        <f>VLOOKUP(H117,СЕТКА!$A$2:$F$64,I117,FALSE)</f>
        <v>Тагиров Мухаммад (СК Алыш)</v>
      </c>
      <c r="G117" s="3"/>
      <c r="H117" s="10">
        <f t="shared" si="5"/>
        <v>33</v>
      </c>
      <c r="I117" s="10">
        <v>4</v>
      </c>
    </row>
    <row r="118" spans="1:9" x14ac:dyDescent="0.25">
      <c r="A118" s="34">
        <v>34</v>
      </c>
      <c r="B118" s="34" t="str">
        <f>VLOOKUP(A118,СЕТКА!$A$2:$C$64,3,FALSE)</f>
        <v>свыше 85 кг</v>
      </c>
      <c r="C118" s="30"/>
      <c r="D118" s="30"/>
      <c r="E118" s="1" t="s">
        <v>2</v>
      </c>
      <c r="F118" s="11">
        <f>VLOOKUP(H118,СЕТКА!$A$2:$F$64,I118,FALSE)</f>
        <v>0</v>
      </c>
      <c r="G118" s="3"/>
      <c r="H118" s="10">
        <f t="shared" si="5"/>
        <v>34</v>
      </c>
      <c r="I118" s="10">
        <v>6</v>
      </c>
    </row>
    <row r="119" spans="1:9" x14ac:dyDescent="0.25">
      <c r="A119" s="34"/>
      <c r="B119" s="34"/>
      <c r="C119" s="30"/>
      <c r="D119" s="30"/>
      <c r="E119" s="1" t="s">
        <v>1</v>
      </c>
      <c r="F119" s="11" t="str">
        <f>VLOOKUP(H119,СЕТКА!$A$2:$F$64,I119,FALSE)</f>
        <v>Ганиев Нусратилло (СК Алыш)</v>
      </c>
      <c r="G119" s="3"/>
      <c r="H119" s="10">
        <f t="shared" si="5"/>
        <v>34</v>
      </c>
      <c r="I119" s="10">
        <v>5</v>
      </c>
    </row>
    <row r="120" spans="1:9" x14ac:dyDescent="0.25">
      <c r="A120" s="34"/>
      <c r="B120" s="34"/>
      <c r="C120" s="30"/>
      <c r="D120" s="30"/>
      <c r="E120" s="1" t="s">
        <v>0</v>
      </c>
      <c r="F120" s="11" t="str">
        <f>VLOOKUP(H120,СЕТКА!$A$2:$F$64,I120,FALSE)</f>
        <v>Гончаров Иван Александрович (ФРБ)</v>
      </c>
      <c r="G120" s="3"/>
      <c r="H120" s="10">
        <f t="shared" si="5"/>
        <v>34</v>
      </c>
      <c r="I120" s="10">
        <v>4</v>
      </c>
    </row>
    <row r="121" spans="1:9" s="13" customFormat="1" x14ac:dyDescent="0.25">
      <c r="A121" s="36" t="s">
        <v>173</v>
      </c>
      <c r="B121" s="36"/>
      <c r="C121" s="36"/>
      <c r="D121" s="36"/>
      <c r="E121" s="36"/>
      <c r="F121" s="36"/>
      <c r="G121" s="36"/>
      <c r="H121" s="14"/>
      <c r="I121" s="14"/>
    </row>
    <row r="122" spans="1:9" x14ac:dyDescent="0.25">
      <c r="A122" s="35" t="s">
        <v>32</v>
      </c>
      <c r="B122" s="35"/>
      <c r="C122" s="35"/>
      <c r="D122" s="35"/>
      <c r="E122" s="35"/>
      <c r="F122" s="37" t="s">
        <v>108</v>
      </c>
      <c r="G122" s="38"/>
    </row>
    <row r="123" spans="1:9" x14ac:dyDescent="0.25">
      <c r="A123" s="35" t="s">
        <v>33</v>
      </c>
      <c r="B123" s="35"/>
      <c r="C123" s="35"/>
      <c r="D123" s="35"/>
      <c r="E123" s="35"/>
      <c r="F123" s="37" t="s">
        <v>109</v>
      </c>
      <c r="G123" s="38"/>
    </row>
    <row r="124" spans="1:9" x14ac:dyDescent="0.25">
      <c r="A124" s="35" t="s">
        <v>34</v>
      </c>
      <c r="B124" s="35"/>
      <c r="C124" s="35"/>
      <c r="D124" s="35"/>
      <c r="E124" s="35"/>
      <c r="F124" s="37" t="s">
        <v>107</v>
      </c>
      <c r="G124" s="38"/>
    </row>
    <row r="125" spans="1:9" x14ac:dyDescent="0.25">
      <c r="A125" s="36" t="s">
        <v>174</v>
      </c>
      <c r="B125" s="36"/>
      <c r="C125" s="36"/>
      <c r="D125" s="36"/>
      <c r="E125" s="36"/>
      <c r="F125" s="36"/>
      <c r="G125" s="36"/>
    </row>
    <row r="126" spans="1:9" x14ac:dyDescent="0.25">
      <c r="A126" s="35" t="s">
        <v>32</v>
      </c>
      <c r="B126" s="35"/>
      <c r="C126" s="35"/>
      <c r="D126" s="35"/>
      <c r="E126" s="35"/>
      <c r="F126" s="37" t="s">
        <v>109</v>
      </c>
      <c r="G126" s="38"/>
    </row>
    <row r="127" spans="1:9" x14ac:dyDescent="0.25">
      <c r="A127" s="35" t="s">
        <v>33</v>
      </c>
      <c r="B127" s="35"/>
      <c r="C127" s="35"/>
      <c r="D127" s="35"/>
      <c r="E127" s="35"/>
      <c r="F127" s="37" t="s">
        <v>188</v>
      </c>
      <c r="G127" s="38"/>
    </row>
    <row r="128" spans="1:9" x14ac:dyDescent="0.25">
      <c r="A128" s="35" t="s">
        <v>34</v>
      </c>
      <c r="B128" s="35"/>
      <c r="C128" s="35"/>
      <c r="D128" s="35"/>
      <c r="E128" s="35"/>
      <c r="F128" s="37" t="s">
        <v>146</v>
      </c>
      <c r="G128" s="38"/>
    </row>
  </sheetData>
  <mergeCells count="105">
    <mergeCell ref="A127:E127"/>
    <mergeCell ref="F127:G127"/>
    <mergeCell ref="A128:E128"/>
    <mergeCell ref="F128:G128"/>
    <mergeCell ref="A125:G125"/>
    <mergeCell ref="A126:E126"/>
    <mergeCell ref="F126:G126"/>
    <mergeCell ref="E68:F68"/>
    <mergeCell ref="A23:G23"/>
    <mergeCell ref="A49:G49"/>
    <mergeCell ref="A45:G45"/>
    <mergeCell ref="A46:E46"/>
    <mergeCell ref="F46:G46"/>
    <mergeCell ref="A47:E47"/>
    <mergeCell ref="F47:G47"/>
    <mergeCell ref="A48:E48"/>
    <mergeCell ref="F48:G48"/>
    <mergeCell ref="A42:A44"/>
    <mergeCell ref="B42:B44"/>
    <mergeCell ref="B24:B26"/>
    <mergeCell ref="A27:A29"/>
    <mergeCell ref="B27:B29"/>
    <mergeCell ref="A30:A32"/>
    <mergeCell ref="B30:B32"/>
    <mergeCell ref="A73:G73"/>
    <mergeCell ref="A99:G99"/>
    <mergeCell ref="B112:B114"/>
    <mergeCell ref="B77:B79"/>
    <mergeCell ref="A80:A82"/>
    <mergeCell ref="B80:B82"/>
    <mergeCell ref="A83:A85"/>
    <mergeCell ref="B83:B85"/>
    <mergeCell ref="A86:A88"/>
    <mergeCell ref="B86:B88"/>
    <mergeCell ref="A89:A91"/>
    <mergeCell ref="B89:B91"/>
    <mergeCell ref="A106:A108"/>
    <mergeCell ref="B106:B108"/>
    <mergeCell ref="A109:A111"/>
    <mergeCell ref="B109:B111"/>
    <mergeCell ref="B17:B19"/>
    <mergeCell ref="B92:B94"/>
    <mergeCell ref="A100:A102"/>
    <mergeCell ref="B100:B102"/>
    <mergeCell ref="A103:A105"/>
    <mergeCell ref="B103:B105"/>
    <mergeCell ref="A95:G95"/>
    <mergeCell ref="A96:E96"/>
    <mergeCell ref="F96:G96"/>
    <mergeCell ref="A97:E97"/>
    <mergeCell ref="F97:G97"/>
    <mergeCell ref="A98:E98"/>
    <mergeCell ref="F98:G98"/>
    <mergeCell ref="A20:A22"/>
    <mergeCell ref="B20:B22"/>
    <mergeCell ref="A24:A26"/>
    <mergeCell ref="A112:A114"/>
    <mergeCell ref="A115:A117"/>
    <mergeCell ref="B115:B117"/>
    <mergeCell ref="A118:A120"/>
    <mergeCell ref="B118:B120"/>
    <mergeCell ref="A33:A35"/>
    <mergeCell ref="B33:B35"/>
    <mergeCell ref="A36:A38"/>
    <mergeCell ref="B36:B38"/>
    <mergeCell ref="B39:B41"/>
    <mergeCell ref="A54:A56"/>
    <mergeCell ref="B54:B56"/>
    <mergeCell ref="A57:A59"/>
    <mergeCell ref="B57:B59"/>
    <mergeCell ref="A50:A52"/>
    <mergeCell ref="B50:B52"/>
    <mergeCell ref="A53:G53"/>
    <mergeCell ref="A124:E124"/>
    <mergeCell ref="F124:G124"/>
    <mergeCell ref="A2:A4"/>
    <mergeCell ref="A5:A7"/>
    <mergeCell ref="A8:A10"/>
    <mergeCell ref="B74:B76"/>
    <mergeCell ref="A121:G121"/>
    <mergeCell ref="A122:E122"/>
    <mergeCell ref="F122:G122"/>
    <mergeCell ref="A123:E123"/>
    <mergeCell ref="F123:G123"/>
    <mergeCell ref="A66:A69"/>
    <mergeCell ref="A70:A72"/>
    <mergeCell ref="A74:A76"/>
    <mergeCell ref="A77:A79"/>
    <mergeCell ref="A92:A94"/>
    <mergeCell ref="A1:G1"/>
    <mergeCell ref="B60:B62"/>
    <mergeCell ref="B63:B65"/>
    <mergeCell ref="B66:B69"/>
    <mergeCell ref="B70:B72"/>
    <mergeCell ref="B5:B7"/>
    <mergeCell ref="B8:B10"/>
    <mergeCell ref="B11:B13"/>
    <mergeCell ref="B14:B16"/>
    <mergeCell ref="B2:B4"/>
    <mergeCell ref="A11:A13"/>
    <mergeCell ref="A14:A16"/>
    <mergeCell ref="A17:A19"/>
    <mergeCell ref="A60:A62"/>
    <mergeCell ref="A63:A65"/>
    <mergeCell ref="A39:A41"/>
  </mergeCells>
  <conditionalFormatting sqref="F2:G22 F74:G94 F24:G41 F54:G67 F100:G120 F69:G72 G68 F129:G1048576">
    <cfRule type="cellIs" dxfId="7" priority="10" operator="equal">
      <formula>0</formula>
    </cfRule>
  </conditionalFormatting>
  <conditionalFormatting sqref="F45:G48">
    <cfRule type="cellIs" dxfId="6" priority="8" operator="equal">
      <formula>0</formula>
    </cfRule>
  </conditionalFormatting>
  <conditionalFormatting sqref="F95:G98">
    <cfRule type="cellIs" dxfId="5" priority="7" operator="equal">
      <formula>0</formula>
    </cfRule>
  </conditionalFormatting>
  <conditionalFormatting sqref="F42:G44">
    <cfRule type="cellIs" dxfId="4" priority="6" operator="equal">
      <formula>0</formula>
    </cfRule>
  </conditionalFormatting>
  <conditionalFormatting sqref="F50:G52">
    <cfRule type="cellIs" dxfId="3" priority="5" operator="equal">
      <formula>0</formula>
    </cfRule>
  </conditionalFormatting>
  <conditionalFormatting sqref="F121:G124">
    <cfRule type="cellIs" dxfId="2" priority="4" operator="equal">
      <formula>0</formula>
    </cfRule>
  </conditionalFormatting>
  <conditionalFormatting sqref="F125:G125 F127:G128">
    <cfRule type="cellIs" dxfId="1" priority="2" operator="equal">
      <formula>0</formula>
    </cfRule>
  </conditionalFormatting>
  <conditionalFormatting sqref="F126:G126">
    <cfRule type="cellIs" dxfId="0" priority="1" operator="equal">
      <formula>0</formula>
    </cfRule>
  </conditionalFormatting>
  <pageMargins left="0.23622047244094491" right="0.23622047244094491" top="0.31496062992125984" bottom="0.31496062992125984" header="0.31496062992125984" footer="0.31496062992125984"/>
  <pageSetup paperSize="9" scale="85" fitToWidth="0" fitToHeight="0" orientation="portrait" verticalDpi="0" r:id="rId1"/>
  <rowBreaks count="3" manualBreakCount="3">
    <brk id="48" max="5" man="1"/>
    <brk id="72" max="5" man="1"/>
    <brk id="9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abSelected="1" view="pageBreakPreview" topLeftCell="A18" zoomScale="85" zoomScaleNormal="85" zoomScaleSheetLayoutView="85" workbookViewId="0">
      <selection activeCell="E89" sqref="E89"/>
    </sheetView>
  </sheetViews>
  <sheetFormatPr defaultRowHeight="18.75" x14ac:dyDescent="0.25"/>
  <cols>
    <col min="1" max="1" width="6.85546875" style="5" bestFit="1" customWidth="1"/>
    <col min="2" max="2" width="38.7109375" style="8" bestFit="1" customWidth="1"/>
    <col min="3" max="3" width="15.5703125" style="5" bestFit="1" customWidth="1"/>
    <col min="4" max="5" width="65.140625" style="5" bestFit="1" customWidth="1"/>
    <col min="6" max="6" width="65.42578125" style="5" customWidth="1"/>
    <col min="7" max="7" width="58.140625" style="10" bestFit="1" customWidth="1"/>
    <col min="8" max="10" width="48.5703125" style="5" bestFit="1" customWidth="1"/>
    <col min="11" max="11" width="14.28515625" style="5" bestFit="1" customWidth="1"/>
    <col min="12" max="16384" width="9.140625" style="5"/>
  </cols>
  <sheetData>
    <row r="1" spans="1:11" ht="19.5" thickBot="1" x14ac:dyDescent="0.3">
      <c r="A1" s="93" t="s">
        <v>17</v>
      </c>
      <c r="B1" s="94" t="s">
        <v>4</v>
      </c>
      <c r="C1" s="95" t="s">
        <v>3</v>
      </c>
      <c r="D1" s="96" t="s">
        <v>0</v>
      </c>
      <c r="E1" s="95" t="s">
        <v>1</v>
      </c>
      <c r="F1" s="95" t="s">
        <v>2</v>
      </c>
      <c r="G1" s="95" t="s">
        <v>12</v>
      </c>
      <c r="H1" s="17" t="s">
        <v>13</v>
      </c>
      <c r="I1" s="17" t="s">
        <v>14</v>
      </c>
      <c r="J1" s="17" t="s">
        <v>15</v>
      </c>
      <c r="K1" s="17" t="s">
        <v>16</v>
      </c>
    </row>
    <row r="2" spans="1:11" x14ac:dyDescent="0.3">
      <c r="A2" s="72">
        <v>1</v>
      </c>
      <c r="B2" s="73" t="s">
        <v>23</v>
      </c>
      <c r="C2" s="6" t="s">
        <v>20</v>
      </c>
      <c r="D2" s="2" t="s">
        <v>51</v>
      </c>
      <c r="E2" s="2" t="s">
        <v>50</v>
      </c>
      <c r="F2" s="2" t="s">
        <v>48</v>
      </c>
      <c r="G2" s="74" t="s">
        <v>49</v>
      </c>
      <c r="H2" s="20" t="str">
        <f t="shared" ref="H2:K62" si="0">IFERROR(MID(D2,SEARCH("(",D2,1)+1,LEN(D2)-SEARCH("(",D2,1)-1),0)</f>
        <v>Иркутская область</v>
      </c>
      <c r="I2" s="18" t="str">
        <f t="shared" si="0"/>
        <v>ФАРБ</v>
      </c>
      <c r="J2" s="18" t="str">
        <f t="shared" si="0"/>
        <v>Приморский край</v>
      </c>
      <c r="K2" s="18"/>
    </row>
    <row r="3" spans="1:11" x14ac:dyDescent="0.3">
      <c r="A3" s="75">
        <v>2</v>
      </c>
      <c r="B3" s="70" t="s">
        <v>23</v>
      </c>
      <c r="C3" s="18" t="s">
        <v>21</v>
      </c>
      <c r="D3" s="3" t="s">
        <v>102</v>
      </c>
      <c r="E3" s="3" t="s">
        <v>103</v>
      </c>
      <c r="F3" s="3" t="s">
        <v>104</v>
      </c>
      <c r="G3" s="79" t="s">
        <v>105</v>
      </c>
      <c r="H3" s="20" t="str">
        <f t="shared" si="0"/>
        <v>Приморский край</v>
      </c>
      <c r="I3" s="18"/>
      <c r="J3" s="18"/>
      <c r="K3" s="18" t="str">
        <f t="shared" si="0"/>
        <v>ФАРБ</v>
      </c>
    </row>
    <row r="4" spans="1:11" x14ac:dyDescent="0.3">
      <c r="A4" s="75">
        <v>3</v>
      </c>
      <c r="B4" s="70" t="s">
        <v>23</v>
      </c>
      <c r="C4" s="18" t="s">
        <v>22</v>
      </c>
      <c r="D4" s="3" t="s">
        <v>56</v>
      </c>
      <c r="E4" s="3" t="s">
        <v>55</v>
      </c>
      <c r="F4" s="3" t="s">
        <v>54</v>
      </c>
      <c r="G4" s="79" t="s">
        <v>53</v>
      </c>
      <c r="H4" s="20" t="str">
        <f t="shared" si="0"/>
        <v>ФАРБ</v>
      </c>
      <c r="I4" s="18" t="str">
        <f t="shared" si="0"/>
        <v>Приморский край</v>
      </c>
      <c r="J4" s="18"/>
      <c r="K4" s="18"/>
    </row>
    <row r="5" spans="1:11" x14ac:dyDescent="0.3">
      <c r="A5" s="75">
        <v>4</v>
      </c>
      <c r="B5" s="70" t="s">
        <v>23</v>
      </c>
      <c r="C5" s="18" t="s">
        <v>24</v>
      </c>
      <c r="D5" s="3" t="s">
        <v>57</v>
      </c>
      <c r="E5" s="3" t="s">
        <v>58</v>
      </c>
      <c r="F5" s="3" t="s">
        <v>59</v>
      </c>
      <c r="G5" s="79"/>
      <c r="H5" s="20" t="str">
        <f t="shared" si="0"/>
        <v>г. Хабаровск (СК "Ярость")</v>
      </c>
      <c r="I5" s="18" t="str">
        <f t="shared" si="0"/>
        <v>ФАРБ (г. Шахтерск)</v>
      </c>
      <c r="J5" s="18"/>
      <c r="K5" s="18"/>
    </row>
    <row r="6" spans="1:11" x14ac:dyDescent="0.3">
      <c r="A6" s="75">
        <v>5</v>
      </c>
      <c r="B6" s="70" t="s">
        <v>23</v>
      </c>
      <c r="C6" s="18" t="s">
        <v>35</v>
      </c>
      <c r="D6" s="3" t="s">
        <v>57</v>
      </c>
      <c r="E6" s="3" t="s">
        <v>60</v>
      </c>
      <c r="F6" s="3" t="s">
        <v>61</v>
      </c>
      <c r="G6" s="79" t="s">
        <v>62</v>
      </c>
      <c r="H6" s="20" t="str">
        <f t="shared" si="0"/>
        <v>г. Хабаровск (СК "Ярость")</v>
      </c>
      <c r="I6" s="18" t="str">
        <f t="shared" si="0"/>
        <v>Приморский край</v>
      </c>
      <c r="J6" s="18"/>
      <c r="K6" s="18" t="str">
        <f t="shared" si="0"/>
        <v>ФАРБ</v>
      </c>
    </row>
    <row r="7" spans="1:11" x14ac:dyDescent="0.3">
      <c r="A7" s="75">
        <v>6</v>
      </c>
      <c r="B7" s="70" t="s">
        <v>23</v>
      </c>
      <c r="C7" s="18" t="s">
        <v>25</v>
      </c>
      <c r="D7" s="3" t="s">
        <v>67</v>
      </c>
      <c r="E7" s="3" t="s">
        <v>68</v>
      </c>
      <c r="F7" s="3" t="s">
        <v>69</v>
      </c>
      <c r="G7" s="79" t="s">
        <v>70</v>
      </c>
      <c r="H7" s="20" t="str">
        <f t="shared" si="0"/>
        <v>Приморский край</v>
      </c>
      <c r="I7" s="18" t="str">
        <f t="shared" si="0"/>
        <v>ФАРБ</v>
      </c>
      <c r="J7" s="18"/>
      <c r="K7" s="18"/>
    </row>
    <row r="8" spans="1:11" x14ac:dyDescent="0.3">
      <c r="A8" s="75">
        <v>7</v>
      </c>
      <c r="B8" s="70" t="s">
        <v>23</v>
      </c>
      <c r="C8" s="18" t="s">
        <v>41</v>
      </c>
      <c r="D8" s="3" t="s">
        <v>98</v>
      </c>
      <c r="E8" s="3" t="s">
        <v>99</v>
      </c>
      <c r="F8" s="3" t="s">
        <v>100</v>
      </c>
      <c r="G8" s="79" t="s">
        <v>101</v>
      </c>
      <c r="H8" s="20" t="str">
        <f t="shared" si="0"/>
        <v>Приморский край</v>
      </c>
      <c r="I8" s="18" t="str">
        <f t="shared" si="0"/>
        <v>ФАРБ</v>
      </c>
      <c r="J8" s="18"/>
      <c r="K8" s="18"/>
    </row>
    <row r="9" spans="1:11" x14ac:dyDescent="0.3">
      <c r="A9" s="75">
        <v>8</v>
      </c>
      <c r="B9" s="70" t="s">
        <v>5</v>
      </c>
      <c r="C9" s="18" t="s">
        <v>22</v>
      </c>
      <c r="D9" s="3" t="s">
        <v>63</v>
      </c>
      <c r="E9" s="3" t="s">
        <v>64</v>
      </c>
      <c r="F9" s="3" t="s">
        <v>65</v>
      </c>
      <c r="G9" s="79" t="s">
        <v>66</v>
      </c>
      <c r="H9" s="20" t="str">
        <f t="shared" si="0"/>
        <v>ФАРБ</v>
      </c>
      <c r="I9" s="18" t="str">
        <f t="shared" si="0"/>
        <v>ФРБ</v>
      </c>
      <c r="J9" s="18" t="str">
        <f t="shared" si="0"/>
        <v>Приморский край</v>
      </c>
      <c r="K9" s="18"/>
    </row>
    <row r="10" spans="1:11" x14ac:dyDescent="0.3">
      <c r="A10" s="75">
        <v>9</v>
      </c>
      <c r="B10" s="70" t="s">
        <v>5</v>
      </c>
      <c r="C10" s="18" t="s">
        <v>18</v>
      </c>
      <c r="D10" s="3" t="s">
        <v>71</v>
      </c>
      <c r="E10" s="3" t="s">
        <v>72</v>
      </c>
      <c r="F10" s="3" t="s">
        <v>73</v>
      </c>
      <c r="G10" s="79" t="s">
        <v>74</v>
      </c>
      <c r="H10" s="20" t="str">
        <f t="shared" si="0"/>
        <v>СК Патриот</v>
      </c>
      <c r="I10" s="18" t="str">
        <f t="shared" si="0"/>
        <v>Иркутская область</v>
      </c>
      <c r="J10" s="18" t="str">
        <f t="shared" si="0"/>
        <v>Приморский край</v>
      </c>
      <c r="K10" s="18"/>
    </row>
    <row r="11" spans="1:11" x14ac:dyDescent="0.3">
      <c r="A11" s="75">
        <v>10</v>
      </c>
      <c r="B11" s="70" t="s">
        <v>5</v>
      </c>
      <c r="C11" s="18" t="s">
        <v>26</v>
      </c>
      <c r="D11" s="3" t="s">
        <v>78</v>
      </c>
      <c r="E11" s="3" t="s">
        <v>79</v>
      </c>
      <c r="F11" s="3" t="s">
        <v>80</v>
      </c>
      <c r="G11" s="79" t="s">
        <v>81</v>
      </c>
      <c r="H11" s="20" t="str">
        <f t="shared" si="0"/>
        <v>Приморский край</v>
      </c>
      <c r="I11" s="18"/>
      <c r="J11" s="18"/>
      <c r="K11" s="18"/>
    </row>
    <row r="12" spans="1:11" x14ac:dyDescent="0.3">
      <c r="A12" s="75">
        <v>11</v>
      </c>
      <c r="B12" s="70" t="s">
        <v>5</v>
      </c>
      <c r="C12" s="18" t="s">
        <v>31</v>
      </c>
      <c r="D12" s="3" t="s">
        <v>87</v>
      </c>
      <c r="E12" s="3" t="s">
        <v>88</v>
      </c>
      <c r="F12" s="3" t="s">
        <v>89</v>
      </c>
      <c r="G12" s="79" t="s">
        <v>90</v>
      </c>
      <c r="H12" s="20" t="str">
        <f t="shared" si="0"/>
        <v>Приморский край</v>
      </c>
      <c r="I12" s="18"/>
      <c r="J12" s="18" t="str">
        <f t="shared" si="0"/>
        <v>ФАРБ</v>
      </c>
      <c r="K12" s="18" t="str">
        <f t="shared" si="0"/>
        <v>ФРБ</v>
      </c>
    </row>
    <row r="13" spans="1:11" x14ac:dyDescent="0.3">
      <c r="A13" s="75">
        <v>12</v>
      </c>
      <c r="B13" s="70" t="s">
        <v>5</v>
      </c>
      <c r="C13" s="18" t="s">
        <v>27</v>
      </c>
      <c r="D13" s="3" t="s">
        <v>95</v>
      </c>
      <c r="E13" s="3" t="s">
        <v>96</v>
      </c>
      <c r="F13" s="3" t="s">
        <v>97</v>
      </c>
      <c r="G13" s="79"/>
      <c r="H13" s="20" t="str">
        <f t="shared" si="0"/>
        <v>ФАРБ</v>
      </c>
      <c r="I13" s="18" t="str">
        <f t="shared" si="0"/>
        <v>Приморский край</v>
      </c>
      <c r="J13" s="18" t="str">
        <f t="shared" si="0"/>
        <v>ф.КУДО (г. Томари)</v>
      </c>
      <c r="K13" s="18"/>
    </row>
    <row r="14" spans="1:11" x14ac:dyDescent="0.3">
      <c r="A14" s="75">
        <v>13</v>
      </c>
      <c r="B14" s="70" t="s">
        <v>5</v>
      </c>
      <c r="C14" s="18" t="s">
        <v>42</v>
      </c>
      <c r="D14" s="3" t="s">
        <v>82</v>
      </c>
      <c r="E14" s="3" t="s">
        <v>83</v>
      </c>
      <c r="F14" s="3" t="s">
        <v>84</v>
      </c>
      <c r="G14" s="79" t="s">
        <v>85</v>
      </c>
      <c r="H14" s="78" t="str">
        <f t="shared" ref="H14" si="1">IFERROR(MID(D14,SEARCH("(",D14,1)+1,LEN(D14)-SEARCH("(",D14,1)-1),0)</f>
        <v>Иркутская область</v>
      </c>
      <c r="I14" s="19" t="str">
        <f t="shared" ref="I14" si="2">IFERROR(MID(E14,SEARCH("(",E14,1)+1,LEN(E14)-SEARCH("(",E14,1)-1),0)</f>
        <v>Приморский край</v>
      </c>
      <c r="J14" s="19" t="str">
        <f t="shared" ref="J14" si="3">IFERROR(MID(F14,SEARCH("(",F14,1)+1,LEN(F14)-SEARCH("(",F14,1)-1),0)</f>
        <v>г. Хабаровск (КБИ "Воин")</v>
      </c>
      <c r="K14" s="19"/>
    </row>
    <row r="15" spans="1:11" ht="19.5" thickBot="1" x14ac:dyDescent="0.35">
      <c r="A15" s="84"/>
      <c r="B15" s="85" t="s">
        <v>91</v>
      </c>
      <c r="C15" s="19" t="s">
        <v>43</v>
      </c>
      <c r="D15" s="86" t="s">
        <v>92</v>
      </c>
      <c r="E15" s="86" t="s">
        <v>93</v>
      </c>
      <c r="F15" s="86" t="s">
        <v>94</v>
      </c>
      <c r="G15" s="87"/>
      <c r="H15" s="78" t="str">
        <f t="shared" si="0"/>
        <v>Приморский край</v>
      </c>
      <c r="I15" s="19"/>
      <c r="J15" s="19"/>
      <c r="K15" s="19"/>
    </row>
    <row r="16" spans="1:11" ht="19.5" thickBot="1" x14ac:dyDescent="0.35">
      <c r="A16" s="88" t="s">
        <v>190</v>
      </c>
      <c r="B16" s="89" t="s">
        <v>189</v>
      </c>
      <c r="C16" s="90" t="s">
        <v>191</v>
      </c>
      <c r="D16" s="91" t="s">
        <v>192</v>
      </c>
      <c r="E16" s="91" t="s">
        <v>193</v>
      </c>
      <c r="F16" s="91" t="s">
        <v>194</v>
      </c>
      <c r="G16" s="92" t="s">
        <v>195</v>
      </c>
      <c r="H16" s="27">
        <f t="shared" si="0"/>
        <v>0</v>
      </c>
      <c r="I16" s="66"/>
      <c r="J16" s="66"/>
      <c r="K16" s="67"/>
    </row>
    <row r="17" spans="1:11" x14ac:dyDescent="0.3">
      <c r="A17" s="100" t="s">
        <v>197</v>
      </c>
      <c r="B17" s="81" t="s">
        <v>38</v>
      </c>
      <c r="C17" s="82">
        <f>D17*5+E17*3+F17*2+G17</f>
        <v>48</v>
      </c>
      <c r="D17" s="7">
        <f>H17</f>
        <v>6</v>
      </c>
      <c r="E17" s="7">
        <f t="shared" ref="E17" si="4">I17</f>
        <v>4</v>
      </c>
      <c r="F17" s="7">
        <f t="shared" ref="F17:G26" si="5">J17</f>
        <v>3</v>
      </c>
      <c r="G17" s="83">
        <f t="shared" si="5"/>
        <v>0</v>
      </c>
      <c r="H17" s="28">
        <f>COUNTIF(H$2:H$15,$B17)</f>
        <v>6</v>
      </c>
      <c r="I17" s="6">
        <f>COUNTIF(I$2:I$15,$B17)</f>
        <v>4</v>
      </c>
      <c r="J17" s="6">
        <f>COUNTIF(J$2:J$15,$B17)</f>
        <v>3</v>
      </c>
      <c r="K17" s="24">
        <f>COUNTIF(K$2:K$15,$B17)</f>
        <v>0</v>
      </c>
    </row>
    <row r="18" spans="1:11" x14ac:dyDescent="0.3">
      <c r="A18" s="101" t="s">
        <v>196</v>
      </c>
      <c r="B18" s="70" t="s">
        <v>52</v>
      </c>
      <c r="C18" s="17">
        <f t="shared" ref="C18:C26" si="6">D18*5+E18*3+F18*2+G18</f>
        <v>13</v>
      </c>
      <c r="D18" s="18">
        <f t="shared" ref="D18:D26" si="7">H18</f>
        <v>2</v>
      </c>
      <c r="E18" s="18">
        <f t="shared" ref="E18:E26" si="8">I18</f>
        <v>1</v>
      </c>
      <c r="F18" s="18">
        <f t="shared" ref="F18:F26" si="9">J18</f>
        <v>0</v>
      </c>
      <c r="G18" s="25">
        <f t="shared" si="5"/>
        <v>0</v>
      </c>
      <c r="H18" s="20">
        <f>COUNTIF(H$2:H$15,$B18)</f>
        <v>2</v>
      </c>
      <c r="I18" s="18">
        <f>COUNTIF(I$2:I$15,$B18)</f>
        <v>1</v>
      </c>
      <c r="J18" s="18">
        <f>COUNTIF(J$2:J$15,$B18)</f>
        <v>0</v>
      </c>
      <c r="K18" s="25">
        <f>COUNTIF(K$2:K$15,$B18)</f>
        <v>0</v>
      </c>
    </row>
    <row r="19" spans="1:11" x14ac:dyDescent="0.3">
      <c r="A19" s="101"/>
      <c r="B19" s="70" t="s">
        <v>44</v>
      </c>
      <c r="C19" s="18">
        <f t="shared" si="6"/>
        <v>28</v>
      </c>
      <c r="D19" s="18">
        <f t="shared" si="7"/>
        <v>3</v>
      </c>
      <c r="E19" s="18">
        <f t="shared" si="8"/>
        <v>3</v>
      </c>
      <c r="F19" s="18">
        <f t="shared" si="9"/>
        <v>1</v>
      </c>
      <c r="G19" s="25">
        <f t="shared" si="5"/>
        <v>2</v>
      </c>
      <c r="H19" s="20">
        <f>COUNTIF(H$2:H$15,$B19)</f>
        <v>3</v>
      </c>
      <c r="I19" s="18">
        <f>COUNTIF(I$2:I$15,$B19)</f>
        <v>3</v>
      </c>
      <c r="J19" s="18">
        <f>COUNTIF(J$2:J$15,$B19)</f>
        <v>1</v>
      </c>
      <c r="K19" s="25">
        <f>COUNTIF(K$2:K$15,$B19)</f>
        <v>2</v>
      </c>
    </row>
    <row r="20" spans="1:11" x14ac:dyDescent="0.3">
      <c r="A20" s="101"/>
      <c r="B20" s="70" t="s">
        <v>75</v>
      </c>
      <c r="C20" s="18">
        <f t="shared" si="6"/>
        <v>3</v>
      </c>
      <c r="D20" s="18">
        <f t="shared" si="7"/>
        <v>0</v>
      </c>
      <c r="E20" s="18">
        <f t="shared" si="8"/>
        <v>1</v>
      </c>
      <c r="F20" s="18">
        <f t="shared" si="9"/>
        <v>0</v>
      </c>
      <c r="G20" s="25">
        <f t="shared" si="5"/>
        <v>0</v>
      </c>
      <c r="H20" s="20">
        <f>COUNTIF(H$2:H$15,$B20)</f>
        <v>0</v>
      </c>
      <c r="I20" s="18">
        <f>COUNTIF(I$2:I$15,$B20)</f>
        <v>1</v>
      </c>
      <c r="J20" s="18">
        <f>COUNTIF(J$2:J$15,$B20)</f>
        <v>0</v>
      </c>
      <c r="K20" s="25">
        <f>COUNTIF(K$2:K$15,$B20)</f>
        <v>0</v>
      </c>
    </row>
    <row r="21" spans="1:11" x14ac:dyDescent="0.3">
      <c r="A21" s="101" t="s">
        <v>198</v>
      </c>
      <c r="B21" s="71" t="s">
        <v>172</v>
      </c>
      <c r="C21" s="17">
        <f>SUM(C19:C20)</f>
        <v>31</v>
      </c>
      <c r="D21" s="18">
        <f t="shared" ref="D21:G21" si="10">SUM(D19:D20)</f>
        <v>3</v>
      </c>
      <c r="E21" s="18">
        <f t="shared" si="10"/>
        <v>4</v>
      </c>
      <c r="F21" s="18">
        <f t="shared" si="10"/>
        <v>1</v>
      </c>
      <c r="G21" s="25">
        <f t="shared" si="10"/>
        <v>2</v>
      </c>
      <c r="H21" s="20">
        <f>COUNTIF(H$2:H$15,$B21)</f>
        <v>0</v>
      </c>
      <c r="I21" s="18">
        <f>COUNTIF(I$2:I$15,$B21)</f>
        <v>0</v>
      </c>
      <c r="J21" s="18">
        <f>COUNTIF(J$2:J$15,$B21)</f>
        <v>0</v>
      </c>
      <c r="K21" s="25">
        <f>COUNTIF(K$2:K$15,$B21)</f>
        <v>0</v>
      </c>
    </row>
    <row r="22" spans="1:11" x14ac:dyDescent="0.3">
      <c r="A22" s="98"/>
      <c r="B22" s="70" t="s">
        <v>76</v>
      </c>
      <c r="C22" s="18">
        <f t="shared" si="6"/>
        <v>10</v>
      </c>
      <c r="D22" s="18">
        <f t="shared" si="7"/>
        <v>2</v>
      </c>
      <c r="E22" s="18">
        <f t="shared" si="8"/>
        <v>0</v>
      </c>
      <c r="F22" s="18">
        <f t="shared" si="9"/>
        <v>0</v>
      </c>
      <c r="G22" s="25">
        <f t="shared" si="5"/>
        <v>0</v>
      </c>
      <c r="H22" s="20">
        <f>COUNTIF(H$2:H$15,$B22)</f>
        <v>2</v>
      </c>
      <c r="I22" s="18">
        <f>COUNTIF(I$2:I$15,$B22)</f>
        <v>0</v>
      </c>
      <c r="J22" s="18">
        <f>COUNTIF(J$2:J$15,$B22)</f>
        <v>0</v>
      </c>
      <c r="K22" s="25">
        <f>COUNTIF(K$2:K$15,$B22)</f>
        <v>0</v>
      </c>
    </row>
    <row r="23" spans="1:11" x14ac:dyDescent="0.3">
      <c r="A23" s="98"/>
      <c r="B23" s="70" t="s">
        <v>86</v>
      </c>
      <c r="C23" s="18">
        <f t="shared" si="6"/>
        <v>2</v>
      </c>
      <c r="D23" s="18">
        <f t="shared" si="7"/>
        <v>0</v>
      </c>
      <c r="E23" s="18">
        <f t="shared" si="8"/>
        <v>0</v>
      </c>
      <c r="F23" s="18">
        <f t="shared" si="9"/>
        <v>1</v>
      </c>
      <c r="G23" s="25">
        <f t="shared" si="5"/>
        <v>0</v>
      </c>
      <c r="H23" s="20">
        <f>COUNTIF(H$2:H$15,$B23)</f>
        <v>0</v>
      </c>
      <c r="I23" s="18">
        <f>COUNTIF(I$2:I$15,$B23)</f>
        <v>0</v>
      </c>
      <c r="J23" s="18">
        <f>COUNTIF(J$2:J$15,$B23)</f>
        <v>1</v>
      </c>
      <c r="K23" s="25">
        <f>COUNTIF(K$2:K$15,$B23)</f>
        <v>0</v>
      </c>
    </row>
    <row r="24" spans="1:11" x14ac:dyDescent="0.3">
      <c r="A24" s="98" t="s">
        <v>199</v>
      </c>
      <c r="B24" s="71" t="s">
        <v>106</v>
      </c>
      <c r="C24" s="17">
        <f>SUM(C22:C23)</f>
        <v>12</v>
      </c>
      <c r="D24" s="17">
        <f t="shared" ref="D24:G24" si="11">SUM(D22:D23)</f>
        <v>2</v>
      </c>
      <c r="E24" s="17">
        <f t="shared" si="11"/>
        <v>0</v>
      </c>
      <c r="F24" s="17">
        <f t="shared" si="11"/>
        <v>1</v>
      </c>
      <c r="G24" s="76">
        <f t="shared" si="11"/>
        <v>0</v>
      </c>
      <c r="H24" s="20">
        <f>COUNTIF(H$2:H$15,$B24)</f>
        <v>0</v>
      </c>
      <c r="I24" s="18">
        <f>COUNTIF(I$2:I$15,$B24)</f>
        <v>0</v>
      </c>
      <c r="J24" s="18">
        <f>COUNTIF(J$2:J$15,$B24)</f>
        <v>0</v>
      </c>
      <c r="K24" s="25">
        <f>COUNTIF(K$2:K$15,$B24)</f>
        <v>0</v>
      </c>
    </row>
    <row r="25" spans="1:11" x14ac:dyDescent="0.3">
      <c r="A25" s="98" t="s">
        <v>200</v>
      </c>
      <c r="B25" s="70" t="s">
        <v>77</v>
      </c>
      <c r="C25" s="18">
        <f t="shared" si="6"/>
        <v>5</v>
      </c>
      <c r="D25" s="18">
        <f t="shared" si="7"/>
        <v>1</v>
      </c>
      <c r="E25" s="18">
        <f t="shared" si="8"/>
        <v>0</v>
      </c>
      <c r="F25" s="18">
        <f t="shared" si="9"/>
        <v>0</v>
      </c>
      <c r="G25" s="25">
        <f t="shared" si="5"/>
        <v>0</v>
      </c>
      <c r="H25" s="20">
        <f>COUNTIF(H$2:H$15,$B25)</f>
        <v>1</v>
      </c>
      <c r="I25" s="18">
        <f>COUNTIF(I$2:I$15,$B25)</f>
        <v>0</v>
      </c>
      <c r="J25" s="18">
        <f>COUNTIF(J$2:J$15,$B25)</f>
        <v>0</v>
      </c>
      <c r="K25" s="25">
        <f>COUNTIF(K$2:K$15,$B25)</f>
        <v>0</v>
      </c>
    </row>
    <row r="26" spans="1:11" ht="19.5" thickBot="1" x14ac:dyDescent="0.35">
      <c r="A26" s="99" t="s">
        <v>201</v>
      </c>
      <c r="B26" s="85" t="s">
        <v>40</v>
      </c>
      <c r="C26" s="19">
        <f t="shared" si="6"/>
        <v>4</v>
      </c>
      <c r="D26" s="19">
        <f t="shared" si="7"/>
        <v>0</v>
      </c>
      <c r="E26" s="19">
        <f t="shared" si="8"/>
        <v>1</v>
      </c>
      <c r="F26" s="19">
        <f t="shared" si="9"/>
        <v>0</v>
      </c>
      <c r="G26" s="103">
        <f t="shared" si="5"/>
        <v>1</v>
      </c>
      <c r="H26" s="20">
        <f>COUNTIF(H$2:H$15,$B26)</f>
        <v>0</v>
      </c>
      <c r="I26" s="18">
        <f>COUNTIF(I$2:I$15,$B26)</f>
        <v>1</v>
      </c>
      <c r="J26" s="18">
        <f>COUNTIF(J$2:J$15,$B26)</f>
        <v>0</v>
      </c>
      <c r="K26" s="25">
        <f>COUNTIF(K$2:K$15,$B26)</f>
        <v>1</v>
      </c>
    </row>
    <row r="27" spans="1:11" ht="19.5" thickBot="1" x14ac:dyDescent="0.3">
      <c r="A27" s="96" t="s">
        <v>17</v>
      </c>
      <c r="B27" s="112" t="s">
        <v>4</v>
      </c>
      <c r="C27" s="90" t="s">
        <v>3</v>
      </c>
      <c r="D27" s="90" t="s">
        <v>0</v>
      </c>
      <c r="E27" s="90" t="s">
        <v>1</v>
      </c>
      <c r="F27" s="90" t="s">
        <v>2</v>
      </c>
      <c r="G27" s="113" t="s">
        <v>12</v>
      </c>
      <c r="H27" s="29" t="s">
        <v>13</v>
      </c>
      <c r="I27" s="17" t="s">
        <v>14</v>
      </c>
      <c r="J27" s="17" t="s">
        <v>15</v>
      </c>
      <c r="K27" s="17" t="s">
        <v>16</v>
      </c>
    </row>
    <row r="28" spans="1:11" x14ac:dyDescent="0.3">
      <c r="A28" s="69">
        <v>14</v>
      </c>
      <c r="B28" s="110" t="s">
        <v>124</v>
      </c>
      <c r="C28" s="7" t="s">
        <v>6</v>
      </c>
      <c r="D28" s="4" t="s">
        <v>122</v>
      </c>
      <c r="E28" s="4" t="s">
        <v>157</v>
      </c>
      <c r="F28" s="4" t="s">
        <v>123</v>
      </c>
      <c r="G28" s="111"/>
      <c r="H28" s="23" t="str">
        <f t="shared" si="0"/>
        <v>Иркутская область</v>
      </c>
      <c r="I28" s="7" t="str">
        <f t="shared" si="0"/>
        <v>ф.КУДО (г. Дальнее)</v>
      </c>
      <c r="J28" s="7" t="str">
        <f t="shared" si="0"/>
        <v>ФАРБ (г. Шахтерск)</v>
      </c>
      <c r="K28" s="7"/>
    </row>
    <row r="29" spans="1:11" x14ac:dyDescent="0.3">
      <c r="A29" s="22">
        <v>15</v>
      </c>
      <c r="B29" s="106" t="s">
        <v>7</v>
      </c>
      <c r="C29" s="18" t="s">
        <v>25</v>
      </c>
      <c r="D29" s="3" t="s">
        <v>158</v>
      </c>
      <c r="E29" s="3" t="s">
        <v>159</v>
      </c>
      <c r="F29" s="3" t="s">
        <v>110</v>
      </c>
      <c r="G29" s="79" t="s">
        <v>111</v>
      </c>
      <c r="H29" s="23" t="str">
        <f t="shared" ref="H29" si="12">IFERROR(MID(D29,SEARCH("(",D29,1)+1,LEN(D29)-SEARCH("(",D29,1)-1),0)</f>
        <v>Приморский край</v>
      </c>
      <c r="I29" s="7" t="str">
        <f t="shared" ref="I29" si="13">IFERROR(MID(E29,SEARCH("(",E29,1)+1,LEN(E29)-SEARCH("(",E29,1)-1),0)</f>
        <v>ФАРБ</v>
      </c>
      <c r="J29" s="7" t="str">
        <f t="shared" ref="J29" si="14">IFERROR(MID(F29,SEARCH("(",F29,1)+1,LEN(F29)-SEARCH("(",F29,1)-1),0)</f>
        <v>ф.КУДО (г. Дальнее)</v>
      </c>
      <c r="K29" s="7"/>
    </row>
    <row r="30" spans="1:11" x14ac:dyDescent="0.3">
      <c r="A30" s="22">
        <v>16</v>
      </c>
      <c r="B30" s="106" t="s">
        <v>7</v>
      </c>
      <c r="C30" s="18" t="s">
        <v>43</v>
      </c>
      <c r="D30" s="3" t="s">
        <v>160</v>
      </c>
      <c r="E30" s="3" t="s">
        <v>161</v>
      </c>
      <c r="F30" s="3" t="s">
        <v>112</v>
      </c>
      <c r="G30" s="79" t="s">
        <v>113</v>
      </c>
      <c r="H30" s="20" t="str">
        <f t="shared" si="0"/>
        <v>Приморский край</v>
      </c>
      <c r="I30" s="18"/>
      <c r="J30" s="18" t="str">
        <f t="shared" si="0"/>
        <v>СК Алыш</v>
      </c>
      <c r="K30" s="18" t="str">
        <f t="shared" si="0"/>
        <v>ф.КУДО (г. Томари)</v>
      </c>
    </row>
    <row r="31" spans="1:11" x14ac:dyDescent="0.3">
      <c r="A31" s="22">
        <v>17</v>
      </c>
      <c r="B31" s="106" t="s">
        <v>7</v>
      </c>
      <c r="C31" s="18" t="s">
        <v>8</v>
      </c>
      <c r="D31" s="3" t="s">
        <v>162</v>
      </c>
      <c r="E31" s="3" t="s">
        <v>149</v>
      </c>
      <c r="F31" s="3" t="s">
        <v>114</v>
      </c>
      <c r="G31" s="79" t="s">
        <v>115</v>
      </c>
      <c r="H31" s="20" t="str">
        <f t="shared" si="0"/>
        <v>Приморский край</v>
      </c>
      <c r="I31" s="18" t="str">
        <f t="shared" si="0"/>
        <v>Иркутская область</v>
      </c>
      <c r="J31" s="18" t="str">
        <f t="shared" si="0"/>
        <v>ф.КУДО (г. Томари)</v>
      </c>
      <c r="K31" s="18" t="str">
        <f t="shared" si="0"/>
        <v>ФРБ</v>
      </c>
    </row>
    <row r="32" spans="1:11" x14ac:dyDescent="0.3">
      <c r="A32" s="22">
        <v>18</v>
      </c>
      <c r="B32" s="106" t="s">
        <v>7</v>
      </c>
      <c r="C32" s="18" t="s">
        <v>6</v>
      </c>
      <c r="D32" s="3" t="s">
        <v>163</v>
      </c>
      <c r="E32" s="3" t="s">
        <v>82</v>
      </c>
      <c r="F32" s="3" t="s">
        <v>116</v>
      </c>
      <c r="G32" s="79" t="s">
        <v>117</v>
      </c>
      <c r="H32" s="20" t="str">
        <f t="shared" si="0"/>
        <v>Приморский край</v>
      </c>
      <c r="I32" s="18" t="str">
        <f t="shared" si="0"/>
        <v>Иркутская область</v>
      </c>
      <c r="J32" s="18" t="str">
        <f t="shared" si="0"/>
        <v>СК Алыш</v>
      </c>
      <c r="K32" s="18" t="str">
        <f t="shared" si="0"/>
        <v>ФАРБ</v>
      </c>
    </row>
    <row r="33" spans="1:11" x14ac:dyDescent="0.3">
      <c r="A33" s="22">
        <v>19</v>
      </c>
      <c r="B33" s="106" t="s">
        <v>7</v>
      </c>
      <c r="C33" s="18" t="s">
        <v>11</v>
      </c>
      <c r="D33" s="3" t="s">
        <v>164</v>
      </c>
      <c r="E33" s="3" t="s">
        <v>165</v>
      </c>
      <c r="F33" s="3" t="s">
        <v>118</v>
      </c>
      <c r="G33" s="79" t="s">
        <v>119</v>
      </c>
      <c r="H33" s="20" t="str">
        <f t="shared" si="0"/>
        <v>ФАРБ</v>
      </c>
      <c r="I33" s="18" t="str">
        <f t="shared" si="0"/>
        <v>Приморский край</v>
      </c>
      <c r="J33" s="18" t="str">
        <f t="shared" si="0"/>
        <v>Иркутская область</v>
      </c>
      <c r="K33" s="18"/>
    </row>
    <row r="34" spans="1:11" x14ac:dyDescent="0.3">
      <c r="A34" s="22">
        <v>20</v>
      </c>
      <c r="B34" s="106" t="s">
        <v>7</v>
      </c>
      <c r="C34" s="18" t="s">
        <v>36</v>
      </c>
      <c r="D34" s="3" t="s">
        <v>167</v>
      </c>
      <c r="E34" s="3" t="s">
        <v>168</v>
      </c>
      <c r="F34" s="3" t="s">
        <v>120</v>
      </c>
      <c r="G34" s="79" t="s">
        <v>121</v>
      </c>
      <c r="H34" s="20" t="str">
        <f t="shared" si="0"/>
        <v>Приморский край</v>
      </c>
      <c r="I34" s="18" t="str">
        <f t="shared" si="0"/>
        <v>ФАРБ</v>
      </c>
      <c r="J34" s="18"/>
      <c r="K34" s="18" t="str">
        <f t="shared" si="0"/>
        <v>ф.КУДО (г. Дальнее)</v>
      </c>
    </row>
    <row r="35" spans="1:11" x14ac:dyDescent="0.3">
      <c r="A35" s="22">
        <v>21</v>
      </c>
      <c r="B35" s="106" t="s">
        <v>10</v>
      </c>
      <c r="C35" s="18" t="s">
        <v>43</v>
      </c>
      <c r="D35" s="3" t="s">
        <v>151</v>
      </c>
      <c r="E35" s="3" t="s">
        <v>149</v>
      </c>
      <c r="F35" s="104"/>
      <c r="G35" s="107"/>
      <c r="H35" s="20" t="str">
        <f t="shared" si="0"/>
        <v>СК Алыш</v>
      </c>
      <c r="I35" s="18" t="str">
        <f t="shared" si="0"/>
        <v>Иркутская область</v>
      </c>
      <c r="J35" s="18"/>
      <c r="K35" s="18"/>
    </row>
    <row r="36" spans="1:11" x14ac:dyDescent="0.3">
      <c r="A36" s="22">
        <v>22</v>
      </c>
      <c r="B36" s="106" t="s">
        <v>10</v>
      </c>
      <c r="C36" s="18" t="s">
        <v>8</v>
      </c>
      <c r="D36" s="3" t="s">
        <v>150</v>
      </c>
      <c r="E36" s="104"/>
      <c r="F36" s="104"/>
      <c r="G36" s="107"/>
      <c r="H36" s="20" t="str">
        <f t="shared" si="0"/>
        <v>СК Алыш</v>
      </c>
      <c r="I36" s="18"/>
      <c r="J36" s="18"/>
      <c r="K36" s="18"/>
    </row>
    <row r="37" spans="1:11" x14ac:dyDescent="0.3">
      <c r="A37" s="22">
        <v>23</v>
      </c>
      <c r="B37" s="106" t="s">
        <v>10</v>
      </c>
      <c r="C37" s="18" t="s">
        <v>6</v>
      </c>
      <c r="D37" s="3" t="s">
        <v>125</v>
      </c>
      <c r="E37" s="3" t="s">
        <v>126</v>
      </c>
      <c r="F37" s="3" t="s">
        <v>127</v>
      </c>
      <c r="G37" s="79"/>
      <c r="H37" s="20" t="str">
        <f t="shared" si="0"/>
        <v>Иркутская область</v>
      </c>
      <c r="I37" s="18" t="str">
        <f t="shared" si="0"/>
        <v>СК Патриот</v>
      </c>
      <c r="J37" s="18" t="str">
        <f t="shared" si="0"/>
        <v>ФАРБ (г. Шахтерск)</v>
      </c>
      <c r="K37" s="18"/>
    </row>
    <row r="38" spans="1:11" x14ac:dyDescent="0.3">
      <c r="A38" s="22">
        <v>24</v>
      </c>
      <c r="B38" s="106" t="s">
        <v>10</v>
      </c>
      <c r="C38" s="18" t="s">
        <v>11</v>
      </c>
      <c r="D38" s="3" t="s">
        <v>152</v>
      </c>
      <c r="E38" s="3" t="s">
        <v>153</v>
      </c>
      <c r="F38" s="3" t="s">
        <v>128</v>
      </c>
      <c r="G38" s="79" t="s">
        <v>118</v>
      </c>
      <c r="H38" s="20" t="str">
        <f t="shared" si="0"/>
        <v>Приморский край</v>
      </c>
      <c r="I38" s="18" t="str">
        <f t="shared" si="0"/>
        <v>ФАРБ (г. Шахтерск)</v>
      </c>
      <c r="J38" s="18"/>
      <c r="K38" s="18" t="str">
        <f t="shared" si="0"/>
        <v>Иркутская область</v>
      </c>
    </row>
    <row r="39" spans="1:11" x14ac:dyDescent="0.3">
      <c r="A39" s="22">
        <v>25</v>
      </c>
      <c r="B39" s="106" t="s">
        <v>10</v>
      </c>
      <c r="C39" s="18" t="s">
        <v>9</v>
      </c>
      <c r="D39" s="3" t="s">
        <v>155</v>
      </c>
      <c r="E39" s="3" t="s">
        <v>156</v>
      </c>
      <c r="F39" s="104"/>
      <c r="G39" s="107"/>
      <c r="H39" s="20" t="str">
        <f t="shared" si="0"/>
        <v>Приморский край</v>
      </c>
      <c r="I39" s="18" t="str">
        <f t="shared" si="0"/>
        <v>ФАРБ (г. Шахтерск)</v>
      </c>
      <c r="J39" s="18"/>
      <c r="K39" s="18"/>
    </row>
    <row r="40" spans="1:11" x14ac:dyDescent="0.3">
      <c r="A40" s="22">
        <v>26</v>
      </c>
      <c r="B40" s="106" t="s">
        <v>10</v>
      </c>
      <c r="C40" s="18" t="s">
        <v>28</v>
      </c>
      <c r="D40" s="3" t="s">
        <v>140</v>
      </c>
      <c r="E40" s="3" t="s">
        <v>154</v>
      </c>
      <c r="F40" s="3" t="s">
        <v>129</v>
      </c>
      <c r="G40" s="79" t="s">
        <v>130</v>
      </c>
      <c r="H40" s="20" t="str">
        <f t="shared" si="0"/>
        <v>Иркутская область</v>
      </c>
      <c r="I40" s="18"/>
      <c r="J40" s="18" t="str">
        <f t="shared" si="0"/>
        <v>ФАРБ</v>
      </c>
      <c r="K40" s="18"/>
    </row>
    <row r="41" spans="1:11" ht="19.5" thickBot="1" x14ac:dyDescent="0.35">
      <c r="A41" s="22">
        <v>27</v>
      </c>
      <c r="B41" s="114" t="s">
        <v>10</v>
      </c>
      <c r="C41" s="19" t="s">
        <v>37</v>
      </c>
      <c r="D41" s="86" t="s">
        <v>131</v>
      </c>
      <c r="E41" s="86" t="s">
        <v>132</v>
      </c>
      <c r="F41" s="86" t="s">
        <v>133</v>
      </c>
      <c r="G41" s="115"/>
      <c r="H41" s="78" t="str">
        <f t="shared" si="0"/>
        <v>Приморский край</v>
      </c>
      <c r="I41" s="19" t="str">
        <f t="shared" si="0"/>
        <v>ФАРБ (г. Александровск-Сахалинский)</v>
      </c>
      <c r="J41" s="19"/>
      <c r="K41" s="19"/>
    </row>
    <row r="42" spans="1:11" ht="19.5" thickBot="1" x14ac:dyDescent="0.35">
      <c r="A42" s="102" t="s">
        <v>190</v>
      </c>
      <c r="B42" s="117" t="s">
        <v>189</v>
      </c>
      <c r="C42" s="90" t="s">
        <v>191</v>
      </c>
      <c r="D42" s="91" t="s">
        <v>192</v>
      </c>
      <c r="E42" s="91" t="s">
        <v>193</v>
      </c>
      <c r="F42" s="91" t="s">
        <v>194</v>
      </c>
      <c r="G42" s="92" t="s">
        <v>195</v>
      </c>
      <c r="H42" s="27">
        <f t="shared" ref="H42" si="15">IFERROR(MID(D42,SEARCH("(",D42,1)+1,LEN(D42)-SEARCH("(",D42,1)-1),0)</f>
        <v>0</v>
      </c>
      <c r="I42" s="66"/>
      <c r="J42" s="66"/>
      <c r="K42" s="67"/>
    </row>
    <row r="43" spans="1:11" x14ac:dyDescent="0.3">
      <c r="A43" s="118" t="s">
        <v>197</v>
      </c>
      <c r="B43" s="116" t="s">
        <v>38</v>
      </c>
      <c r="C43" s="7">
        <f>D43*5+E43*3+F43*2+G43</f>
        <v>43</v>
      </c>
      <c r="D43" s="7">
        <f>H43</f>
        <v>8</v>
      </c>
      <c r="E43" s="7">
        <f t="shared" ref="E43" si="16">I43</f>
        <v>1</v>
      </c>
      <c r="F43" s="7">
        <f t="shared" ref="F43:G43" si="17">J43</f>
        <v>0</v>
      </c>
      <c r="G43" s="83">
        <f t="shared" si="17"/>
        <v>0</v>
      </c>
      <c r="H43" s="28">
        <f>COUNTIF(H$28:H$41,$B43)</f>
        <v>8</v>
      </c>
      <c r="I43" s="6">
        <f>COUNTIF(I$28:I$41,$B43)</f>
        <v>1</v>
      </c>
      <c r="J43" s="6">
        <f>COUNTIF(J$28:J$41,$B43)</f>
        <v>0</v>
      </c>
      <c r="K43" s="24">
        <f>COUNTIF(K$28:K$41,$B43)</f>
        <v>0</v>
      </c>
    </row>
    <row r="44" spans="1:11" x14ac:dyDescent="0.3">
      <c r="A44" s="22"/>
      <c r="B44" s="106" t="s">
        <v>44</v>
      </c>
      <c r="C44" s="18">
        <f t="shared" ref="C44:C54" si="18">D44*5+E44*3+F44*2+G44</f>
        <v>14</v>
      </c>
      <c r="D44" s="18">
        <f t="shared" ref="D44:D54" si="19">H44</f>
        <v>1</v>
      </c>
      <c r="E44" s="18">
        <f t="shared" ref="E44:E54" si="20">I44</f>
        <v>2</v>
      </c>
      <c r="F44" s="18">
        <f t="shared" ref="F44:G54" si="21">J44</f>
        <v>1</v>
      </c>
      <c r="G44" s="25">
        <f t="shared" si="21"/>
        <v>1</v>
      </c>
      <c r="H44" s="20">
        <f>COUNTIF(H$28:H$41,$B44)</f>
        <v>1</v>
      </c>
      <c r="I44" s="18">
        <f>COUNTIF(I$28:I$41,$B44)</f>
        <v>2</v>
      </c>
      <c r="J44" s="18">
        <f>COUNTIF(J$28:J$41,$B44)</f>
        <v>1</v>
      </c>
      <c r="K44" s="25">
        <f>COUNTIF(K$28:K$41,$B44)</f>
        <v>1</v>
      </c>
    </row>
    <row r="45" spans="1:11" x14ac:dyDescent="0.3">
      <c r="A45" s="22"/>
      <c r="B45" s="106" t="s">
        <v>75</v>
      </c>
      <c r="C45" s="18">
        <f t="shared" si="18"/>
        <v>10</v>
      </c>
      <c r="D45" s="18">
        <f t="shared" si="19"/>
        <v>0</v>
      </c>
      <c r="E45" s="18">
        <f t="shared" si="20"/>
        <v>2</v>
      </c>
      <c r="F45" s="18">
        <f t="shared" si="21"/>
        <v>2</v>
      </c>
      <c r="G45" s="25">
        <f t="shared" si="21"/>
        <v>0</v>
      </c>
      <c r="H45" s="20">
        <f>COUNTIF(H$28:H$41,$B45)</f>
        <v>0</v>
      </c>
      <c r="I45" s="18">
        <f>COUNTIF(I$28:I$41,$B45)</f>
        <v>2</v>
      </c>
      <c r="J45" s="18">
        <f>COUNTIF(J$28:J$41,$B45)</f>
        <v>2</v>
      </c>
      <c r="K45" s="25">
        <f>COUNTIF(K$28:K$41,$B45)</f>
        <v>0</v>
      </c>
    </row>
    <row r="46" spans="1:11" x14ac:dyDescent="0.3">
      <c r="A46" s="22"/>
      <c r="B46" s="109" t="s">
        <v>144</v>
      </c>
      <c r="C46" s="18">
        <f t="shared" si="18"/>
        <v>3</v>
      </c>
      <c r="D46" s="18">
        <f t="shared" si="19"/>
        <v>0</v>
      </c>
      <c r="E46" s="18">
        <f t="shared" si="20"/>
        <v>1</v>
      </c>
      <c r="F46" s="18">
        <f t="shared" si="21"/>
        <v>0</v>
      </c>
      <c r="G46" s="25">
        <f t="shared" si="21"/>
        <v>0</v>
      </c>
      <c r="H46" s="20">
        <f>COUNTIF(H$28:H$41,$B46)</f>
        <v>0</v>
      </c>
      <c r="I46" s="18">
        <f>COUNTIF(I$28:I$41,$B46)</f>
        <v>1</v>
      </c>
      <c r="J46" s="18">
        <f>COUNTIF(J$28:J$41,$B46)</f>
        <v>0</v>
      </c>
      <c r="K46" s="25">
        <f>COUNTIF(K$28:K$41,$B46)</f>
        <v>0</v>
      </c>
    </row>
    <row r="47" spans="1:11" x14ac:dyDescent="0.3">
      <c r="A47" s="118" t="s">
        <v>196</v>
      </c>
      <c r="B47" s="108" t="s">
        <v>172</v>
      </c>
      <c r="C47" s="17">
        <f>SUM(C44:C46)</f>
        <v>27</v>
      </c>
      <c r="D47" s="17">
        <f>SUM(D44:D46)</f>
        <v>1</v>
      </c>
      <c r="E47" s="17">
        <f>SUM(E44:E46)</f>
        <v>5</v>
      </c>
      <c r="F47" s="17">
        <f>SUM(F44:F46)</f>
        <v>3</v>
      </c>
      <c r="G47" s="76">
        <f>SUM(G44:G46)</f>
        <v>1</v>
      </c>
      <c r="H47" s="20">
        <f>COUNTIF(H$28:H$41,$B47)</f>
        <v>0</v>
      </c>
      <c r="I47" s="18">
        <f>COUNTIF(I$28:I$41,$B47)</f>
        <v>0</v>
      </c>
      <c r="J47" s="18">
        <f>COUNTIF(J$28:J$41,$B47)</f>
        <v>0</v>
      </c>
      <c r="K47" s="25">
        <f>COUNTIF(K$28:K$41,$B47)</f>
        <v>0</v>
      </c>
    </row>
    <row r="48" spans="1:11" x14ac:dyDescent="0.3">
      <c r="A48" s="118" t="s">
        <v>198</v>
      </c>
      <c r="B48" s="108" t="s">
        <v>52</v>
      </c>
      <c r="C48" s="18">
        <f t="shared" si="18"/>
        <v>27</v>
      </c>
      <c r="D48" s="18">
        <f t="shared" si="19"/>
        <v>3</v>
      </c>
      <c r="E48" s="18">
        <f t="shared" si="20"/>
        <v>3</v>
      </c>
      <c r="F48" s="18">
        <f t="shared" si="21"/>
        <v>1</v>
      </c>
      <c r="G48" s="25">
        <f t="shared" si="21"/>
        <v>1</v>
      </c>
      <c r="H48" s="20">
        <f>COUNTIF(H$28:H$41,$B48)</f>
        <v>3</v>
      </c>
      <c r="I48" s="18">
        <f>COUNTIF(I$28:I$41,$B48)</f>
        <v>3</v>
      </c>
      <c r="J48" s="18">
        <f>COUNTIF(J$28:J$41,$B48)</f>
        <v>1</v>
      </c>
      <c r="K48" s="25">
        <f>COUNTIF(K$28:K$41,$B48)</f>
        <v>1</v>
      </c>
    </row>
    <row r="49" spans="1:11" x14ac:dyDescent="0.3">
      <c r="A49" s="22" t="s">
        <v>199</v>
      </c>
      <c r="B49" s="106" t="s">
        <v>146</v>
      </c>
      <c r="C49" s="18">
        <f t="shared" si="18"/>
        <v>14</v>
      </c>
      <c r="D49" s="18">
        <f t="shared" si="19"/>
        <v>2</v>
      </c>
      <c r="E49" s="18">
        <f t="shared" si="20"/>
        <v>0</v>
      </c>
      <c r="F49" s="18">
        <f t="shared" si="21"/>
        <v>2</v>
      </c>
      <c r="G49" s="25">
        <f t="shared" si="21"/>
        <v>0</v>
      </c>
      <c r="H49" s="20">
        <f>COUNTIF(H$28:H$41,$B49)</f>
        <v>2</v>
      </c>
      <c r="I49" s="18">
        <f>COUNTIF(I$28:I$41,$B49)</f>
        <v>0</v>
      </c>
      <c r="J49" s="18">
        <f>COUNTIF(J$28:J$41,$B49)</f>
        <v>2</v>
      </c>
      <c r="K49" s="25">
        <f>COUNTIF(K$28:K$41,$B49)</f>
        <v>0</v>
      </c>
    </row>
    <row r="50" spans="1:11" x14ac:dyDescent="0.3">
      <c r="A50" s="22"/>
      <c r="B50" s="106" t="s">
        <v>145</v>
      </c>
      <c r="C50" s="18">
        <f t="shared" si="18"/>
        <v>6</v>
      </c>
      <c r="D50" s="18">
        <f t="shared" si="19"/>
        <v>0</v>
      </c>
      <c r="E50" s="18">
        <f t="shared" si="20"/>
        <v>1</v>
      </c>
      <c r="F50" s="18">
        <f t="shared" si="21"/>
        <v>1</v>
      </c>
      <c r="G50" s="25">
        <f t="shared" si="21"/>
        <v>1</v>
      </c>
      <c r="H50" s="20">
        <f>COUNTIF(H$28:H$41,$B50)</f>
        <v>0</v>
      </c>
      <c r="I50" s="18">
        <f>COUNTIF(I$28:I$41,$B50)</f>
        <v>1</v>
      </c>
      <c r="J50" s="18">
        <f>COUNTIF(J$28:J$41,$B50)</f>
        <v>1</v>
      </c>
      <c r="K50" s="25">
        <f>COUNTIF(K$28:K$41,$B50)</f>
        <v>1</v>
      </c>
    </row>
    <row r="51" spans="1:11" x14ac:dyDescent="0.3">
      <c r="A51" s="22"/>
      <c r="B51" s="106" t="s">
        <v>147</v>
      </c>
      <c r="C51" s="18">
        <f t="shared" si="18"/>
        <v>3</v>
      </c>
      <c r="D51" s="18">
        <f t="shared" si="19"/>
        <v>0</v>
      </c>
      <c r="E51" s="18">
        <f t="shared" si="20"/>
        <v>0</v>
      </c>
      <c r="F51" s="18">
        <f t="shared" si="21"/>
        <v>1</v>
      </c>
      <c r="G51" s="25">
        <f t="shared" si="21"/>
        <v>1</v>
      </c>
      <c r="H51" s="20">
        <f>COUNTIF(H$28:H$41,$B51)</f>
        <v>0</v>
      </c>
      <c r="I51" s="18">
        <f>COUNTIF(I$28:I$41,$B51)</f>
        <v>0</v>
      </c>
      <c r="J51" s="18">
        <f>COUNTIF(J$28:J$41,$B51)</f>
        <v>1</v>
      </c>
      <c r="K51" s="25">
        <f>COUNTIF(K$28:K$41,$B51)</f>
        <v>1</v>
      </c>
    </row>
    <row r="52" spans="1:11" x14ac:dyDescent="0.3">
      <c r="A52" s="22" t="s">
        <v>200</v>
      </c>
      <c r="B52" s="108" t="s">
        <v>148</v>
      </c>
      <c r="C52" s="17">
        <f>SUM(C50:C51)</f>
        <v>9</v>
      </c>
      <c r="D52" s="17">
        <f>SUM(D50:D51)</f>
        <v>0</v>
      </c>
      <c r="E52" s="17">
        <f>SUM(E50:E51)</f>
        <v>1</v>
      </c>
      <c r="F52" s="17">
        <f>SUM(F50:F51)</f>
        <v>2</v>
      </c>
      <c r="G52" s="76">
        <f>SUM(G50:G51)</f>
        <v>2</v>
      </c>
      <c r="H52" s="20">
        <f>COUNTIF(H$28:H$41,$B52)</f>
        <v>0</v>
      </c>
      <c r="I52" s="18">
        <f>COUNTIF(I$28:I$41,$B52)</f>
        <v>0</v>
      </c>
      <c r="J52" s="18">
        <f>COUNTIF(J$28:J$41,$B52)</f>
        <v>0</v>
      </c>
      <c r="K52" s="25">
        <f>COUNTIF(K$28:K$41,$B52)</f>
        <v>0</v>
      </c>
    </row>
    <row r="53" spans="1:11" x14ac:dyDescent="0.3">
      <c r="A53" s="22" t="s">
        <v>202</v>
      </c>
      <c r="B53" s="106" t="s">
        <v>40</v>
      </c>
      <c r="C53" s="18">
        <f t="shared" si="18"/>
        <v>1</v>
      </c>
      <c r="D53" s="18">
        <f t="shared" si="19"/>
        <v>0</v>
      </c>
      <c r="E53" s="18">
        <f t="shared" si="20"/>
        <v>0</v>
      </c>
      <c r="F53" s="18">
        <f t="shared" si="21"/>
        <v>0</v>
      </c>
      <c r="G53" s="25">
        <f t="shared" si="21"/>
        <v>1</v>
      </c>
      <c r="H53" s="20">
        <f>COUNTIF(H$28:H$41,$B53)</f>
        <v>0</v>
      </c>
      <c r="I53" s="18">
        <f>COUNTIF(I$28:I$41,$B53)</f>
        <v>0</v>
      </c>
      <c r="J53" s="18">
        <f>COUNTIF(J$28:J$41,$B53)</f>
        <v>0</v>
      </c>
      <c r="K53" s="25">
        <f>COUNTIF(K$28:K$41,$B53)</f>
        <v>1</v>
      </c>
    </row>
    <row r="54" spans="1:11" ht="19.5" thickBot="1" x14ac:dyDescent="0.35">
      <c r="A54" s="68" t="s">
        <v>201</v>
      </c>
      <c r="B54" s="114" t="s">
        <v>77</v>
      </c>
      <c r="C54" s="19">
        <f t="shared" si="18"/>
        <v>3</v>
      </c>
      <c r="D54" s="19">
        <f t="shared" si="19"/>
        <v>0</v>
      </c>
      <c r="E54" s="19">
        <f t="shared" si="20"/>
        <v>1</v>
      </c>
      <c r="F54" s="19">
        <f t="shared" si="21"/>
        <v>0</v>
      </c>
      <c r="G54" s="103">
        <f t="shared" si="21"/>
        <v>0</v>
      </c>
      <c r="H54" s="20">
        <f>COUNTIF(H$28:H$41,$B54)</f>
        <v>0</v>
      </c>
      <c r="I54" s="18">
        <f>COUNTIF(I$28:I$41,$B54)</f>
        <v>1</v>
      </c>
      <c r="J54" s="18">
        <f>COUNTIF(J$28:J$41,$B54)</f>
        <v>0</v>
      </c>
      <c r="K54" s="25">
        <f>COUNTIF(K$28:K$41,$B54)</f>
        <v>0</v>
      </c>
    </row>
    <row r="55" spans="1:11" ht="19.5" thickBot="1" x14ac:dyDescent="0.3">
      <c r="A55" s="123" t="s">
        <v>17</v>
      </c>
      <c r="B55" s="124" t="s">
        <v>4</v>
      </c>
      <c r="C55" s="90" t="s">
        <v>3</v>
      </c>
      <c r="D55" s="90" t="s">
        <v>0</v>
      </c>
      <c r="E55" s="90" t="s">
        <v>1</v>
      </c>
      <c r="F55" s="90" t="s">
        <v>2</v>
      </c>
      <c r="G55" s="113" t="s">
        <v>12</v>
      </c>
      <c r="H55" s="29" t="s">
        <v>13</v>
      </c>
      <c r="I55" s="17" t="s">
        <v>14</v>
      </c>
      <c r="J55" s="17" t="s">
        <v>15</v>
      </c>
      <c r="K55" s="17" t="s">
        <v>16</v>
      </c>
    </row>
    <row r="56" spans="1:11" x14ac:dyDescent="0.3">
      <c r="A56" s="80">
        <v>28</v>
      </c>
      <c r="B56" s="81" t="s">
        <v>19</v>
      </c>
      <c r="C56" s="7" t="s">
        <v>6</v>
      </c>
      <c r="D56" s="4" t="s">
        <v>175</v>
      </c>
      <c r="E56" s="4" t="s">
        <v>176</v>
      </c>
      <c r="F56" s="4" t="s">
        <v>134</v>
      </c>
      <c r="G56" s="122" t="s">
        <v>135</v>
      </c>
      <c r="H56" s="23" t="str">
        <f t="shared" si="0"/>
        <v>СК Алыш</v>
      </c>
      <c r="I56" s="7"/>
      <c r="J56" s="7" t="str">
        <f t="shared" si="0"/>
        <v>ФАРБ (г. Александровск-Сахалинский)</v>
      </c>
      <c r="K56" s="7" t="str">
        <f t="shared" si="0"/>
        <v>СК Патриот</v>
      </c>
    </row>
    <row r="57" spans="1:11" x14ac:dyDescent="0.3">
      <c r="A57" s="75">
        <v>29</v>
      </c>
      <c r="B57" s="70" t="s">
        <v>19</v>
      </c>
      <c r="C57" s="18" t="s">
        <v>11</v>
      </c>
      <c r="D57" s="3" t="s">
        <v>177</v>
      </c>
      <c r="E57" s="3" t="s">
        <v>178</v>
      </c>
      <c r="F57" s="104"/>
      <c r="G57" s="107"/>
      <c r="H57" s="20" t="str">
        <f t="shared" si="0"/>
        <v>СК Алыш</v>
      </c>
      <c r="I57" s="18"/>
      <c r="J57" s="18"/>
      <c r="K57" s="18"/>
    </row>
    <row r="58" spans="1:11" x14ac:dyDescent="0.3">
      <c r="A58" s="75">
        <v>30</v>
      </c>
      <c r="B58" s="70" t="s">
        <v>19</v>
      </c>
      <c r="C58" s="18" t="s">
        <v>9</v>
      </c>
      <c r="D58" s="3" t="s">
        <v>179</v>
      </c>
      <c r="E58" s="3" t="s">
        <v>180</v>
      </c>
      <c r="F58" s="3" t="s">
        <v>136</v>
      </c>
      <c r="G58" s="79" t="s">
        <v>137</v>
      </c>
      <c r="H58" s="20" t="str">
        <f t="shared" si="0"/>
        <v>Приморский край</v>
      </c>
      <c r="I58" s="18" t="str">
        <f t="shared" si="0"/>
        <v>ФРБ</v>
      </c>
      <c r="J58" s="18" t="str">
        <f t="shared" si="0"/>
        <v>СК Патриот</v>
      </c>
      <c r="K58" s="18" t="str">
        <f t="shared" si="0"/>
        <v>ф.КУДО (г. Томари)</v>
      </c>
    </row>
    <row r="59" spans="1:11" x14ac:dyDescent="0.3">
      <c r="A59" s="75">
        <v>31</v>
      </c>
      <c r="B59" s="70" t="s">
        <v>19</v>
      </c>
      <c r="C59" s="18" t="s">
        <v>28</v>
      </c>
      <c r="D59" s="3" t="s">
        <v>154</v>
      </c>
      <c r="E59" s="3" t="s">
        <v>181</v>
      </c>
      <c r="F59" s="3" t="s">
        <v>138</v>
      </c>
      <c r="G59" s="79" t="s">
        <v>139</v>
      </c>
      <c r="H59" s="20" t="str">
        <f t="shared" si="0"/>
        <v>Иркутская область</v>
      </c>
      <c r="I59" s="18" t="str">
        <f t="shared" si="0"/>
        <v>СК Алыш</v>
      </c>
      <c r="J59" s="18" t="str">
        <f t="shared" si="0"/>
        <v>ф.КУДО (г. Томари)</v>
      </c>
      <c r="K59" s="18" t="str">
        <f t="shared" si="0"/>
        <v>ФРБ</v>
      </c>
    </row>
    <row r="60" spans="1:11" x14ac:dyDescent="0.3">
      <c r="A60" s="75">
        <v>32</v>
      </c>
      <c r="B60" s="70" t="s">
        <v>19</v>
      </c>
      <c r="C60" s="18" t="s">
        <v>29</v>
      </c>
      <c r="D60" s="3" t="s">
        <v>182</v>
      </c>
      <c r="E60" s="3" t="s">
        <v>183</v>
      </c>
      <c r="F60" s="3" t="s">
        <v>140</v>
      </c>
      <c r="G60" s="79" t="s">
        <v>141</v>
      </c>
      <c r="H60" s="20" t="str">
        <f t="shared" si="0"/>
        <v>СК Алыш</v>
      </c>
      <c r="I60" s="18" t="str">
        <f t="shared" si="0"/>
        <v>ФАРБ (г. Александровск-Сахалинский)</v>
      </c>
      <c r="J60" s="18" t="str">
        <f t="shared" si="0"/>
        <v>Иркутская область</v>
      </c>
      <c r="K60" s="18"/>
    </row>
    <row r="61" spans="1:11" x14ac:dyDescent="0.3">
      <c r="A61" s="75">
        <v>33</v>
      </c>
      <c r="B61" s="70" t="s">
        <v>19</v>
      </c>
      <c r="C61" s="18" t="s">
        <v>30</v>
      </c>
      <c r="D61" s="3" t="s">
        <v>185</v>
      </c>
      <c r="E61" s="3" t="s">
        <v>184</v>
      </c>
      <c r="F61" s="3" t="s">
        <v>142</v>
      </c>
      <c r="G61" s="79" t="s">
        <v>143</v>
      </c>
      <c r="H61" s="20" t="str">
        <f t="shared" si="0"/>
        <v>СК Алыш</v>
      </c>
      <c r="I61" s="18" t="str">
        <f t="shared" si="0"/>
        <v>ФРБ</v>
      </c>
      <c r="J61" s="18" t="str">
        <f t="shared" si="0"/>
        <v>68 АК МО РФ</v>
      </c>
      <c r="K61" s="18"/>
    </row>
    <row r="62" spans="1:11" ht="19.5" thickBot="1" x14ac:dyDescent="0.35">
      <c r="A62" s="84">
        <v>34</v>
      </c>
      <c r="B62" s="85" t="s">
        <v>19</v>
      </c>
      <c r="C62" s="19" t="s">
        <v>47</v>
      </c>
      <c r="D62" s="86" t="s">
        <v>187</v>
      </c>
      <c r="E62" s="86" t="s">
        <v>186</v>
      </c>
      <c r="F62" s="125"/>
      <c r="G62" s="115"/>
      <c r="H62" s="78" t="str">
        <f t="shared" si="0"/>
        <v>ФРБ</v>
      </c>
      <c r="I62" s="19" t="str">
        <f t="shared" si="0"/>
        <v>СК Алыш</v>
      </c>
      <c r="J62" s="19">
        <f t="shared" si="0"/>
        <v>0</v>
      </c>
      <c r="K62" s="19">
        <f t="shared" si="0"/>
        <v>0</v>
      </c>
    </row>
    <row r="63" spans="1:11" ht="19.5" thickBot="1" x14ac:dyDescent="0.35">
      <c r="A63" s="88" t="s">
        <v>190</v>
      </c>
      <c r="B63" s="89" t="s">
        <v>189</v>
      </c>
      <c r="C63" s="90" t="s">
        <v>191</v>
      </c>
      <c r="D63" s="91" t="s">
        <v>192</v>
      </c>
      <c r="E63" s="91" t="s">
        <v>193</v>
      </c>
      <c r="F63" s="91" t="s">
        <v>194</v>
      </c>
      <c r="G63" s="92" t="s">
        <v>195</v>
      </c>
      <c r="H63" s="27">
        <f t="shared" ref="H63" si="22">IFERROR(MID(D63,SEARCH("(",D63,1)+1,LEN(D63)-SEARCH("(",D63,1)-1),0)</f>
        <v>0</v>
      </c>
      <c r="I63" s="66"/>
      <c r="J63" s="66"/>
      <c r="K63" s="67"/>
    </row>
    <row r="64" spans="1:11" x14ac:dyDescent="0.3">
      <c r="A64" s="97" t="s">
        <v>200</v>
      </c>
      <c r="B64" s="126" t="s">
        <v>38</v>
      </c>
      <c r="C64" s="7">
        <f>D64*5+E64*3+F64*2+G64</f>
        <v>5</v>
      </c>
      <c r="D64" s="7">
        <f>H64</f>
        <v>1</v>
      </c>
      <c r="E64" s="7">
        <f t="shared" ref="E64:G64" si="23">I64</f>
        <v>0</v>
      </c>
      <c r="F64" s="7">
        <f t="shared" si="23"/>
        <v>0</v>
      </c>
      <c r="G64" s="83">
        <f t="shared" si="23"/>
        <v>0</v>
      </c>
      <c r="H64" s="28">
        <f>COUNTIF(H$56:H$62,$B64)</f>
        <v>1</v>
      </c>
      <c r="I64" s="6">
        <f>COUNTIF(I$56:I$62,$B64)</f>
        <v>0</v>
      </c>
      <c r="J64" s="6">
        <f>COUNTIF(J$56:J$62,$B64)</f>
        <v>0</v>
      </c>
      <c r="K64" s="24">
        <f>COUNTIF(K$56:K$62,$B64)</f>
        <v>0</v>
      </c>
    </row>
    <row r="65" spans="1:11" x14ac:dyDescent="0.25">
      <c r="A65" s="119"/>
      <c r="B65" s="70" t="s">
        <v>44</v>
      </c>
      <c r="C65" s="18">
        <f t="shared" ref="C65:C76" si="24">D65*5+E65*3+F65*2+G65</f>
        <v>0</v>
      </c>
      <c r="D65" s="18">
        <f t="shared" ref="D65:D76" si="25">H65</f>
        <v>0</v>
      </c>
      <c r="E65" s="18">
        <f t="shared" ref="E65:E76" si="26">I65</f>
        <v>0</v>
      </c>
      <c r="F65" s="18">
        <f t="shared" ref="F65:G76" si="27">J65</f>
        <v>0</v>
      </c>
      <c r="G65" s="25">
        <f t="shared" si="27"/>
        <v>0</v>
      </c>
      <c r="H65" s="20">
        <f>COUNTIF(H$56:H$62,$B65)</f>
        <v>0</v>
      </c>
      <c r="I65" s="18">
        <f>COUNTIF(I$56:I$62,$B65)</f>
        <v>0</v>
      </c>
      <c r="J65" s="18">
        <f>COUNTIF(J$56:J$62,$B65)</f>
        <v>0</v>
      </c>
      <c r="K65" s="25">
        <f>COUNTIF(K$56:K$62,$B65)</f>
        <v>0</v>
      </c>
    </row>
    <row r="66" spans="1:11" x14ac:dyDescent="0.25">
      <c r="A66" s="119"/>
      <c r="B66" s="70" t="s">
        <v>75</v>
      </c>
      <c r="C66" s="18">
        <f t="shared" si="24"/>
        <v>0</v>
      </c>
      <c r="D66" s="18">
        <f t="shared" si="25"/>
        <v>0</v>
      </c>
      <c r="E66" s="18">
        <f t="shared" si="26"/>
        <v>0</v>
      </c>
      <c r="F66" s="18">
        <f t="shared" si="27"/>
        <v>0</v>
      </c>
      <c r="G66" s="25">
        <f t="shared" si="27"/>
        <v>0</v>
      </c>
      <c r="H66" s="20">
        <f>COUNTIF(H$56:H$62,$B66)</f>
        <v>0</v>
      </c>
      <c r="I66" s="18">
        <f>COUNTIF(I$56:I$62,$B66)</f>
        <v>0</v>
      </c>
      <c r="J66" s="18">
        <f>COUNTIF(J$56:J$62,$B66)</f>
        <v>0</v>
      </c>
      <c r="K66" s="25">
        <f>COUNTIF(K$56:K$62,$B66)</f>
        <v>0</v>
      </c>
    </row>
    <row r="67" spans="1:11" x14ac:dyDescent="0.25">
      <c r="A67" s="119"/>
      <c r="B67" s="105" t="s">
        <v>144</v>
      </c>
      <c r="C67" s="18">
        <f t="shared" si="24"/>
        <v>5</v>
      </c>
      <c r="D67" s="18">
        <f t="shared" si="25"/>
        <v>0</v>
      </c>
      <c r="E67" s="18">
        <f t="shared" si="26"/>
        <v>1</v>
      </c>
      <c r="F67" s="18">
        <f t="shared" si="27"/>
        <v>1</v>
      </c>
      <c r="G67" s="25">
        <f t="shared" si="27"/>
        <v>0</v>
      </c>
      <c r="H67" s="20">
        <f>COUNTIF(H$56:H$62,$B67)</f>
        <v>0</v>
      </c>
      <c r="I67" s="18">
        <f>COUNTIF(I$56:I$62,$B67)</f>
        <v>1</v>
      </c>
      <c r="J67" s="18">
        <f>COUNTIF(J$56:J$62,$B67)</f>
        <v>1</v>
      </c>
      <c r="K67" s="25">
        <f>COUNTIF(K$56:K$62,$B67)</f>
        <v>0</v>
      </c>
    </row>
    <row r="68" spans="1:11" x14ac:dyDescent="0.25">
      <c r="A68" s="119"/>
      <c r="B68" s="105" t="s">
        <v>45</v>
      </c>
      <c r="C68" s="18">
        <f t="shared" si="24"/>
        <v>2</v>
      </c>
      <c r="D68" s="18">
        <f t="shared" si="25"/>
        <v>0</v>
      </c>
      <c r="E68" s="18">
        <f t="shared" si="26"/>
        <v>0</v>
      </c>
      <c r="F68" s="18">
        <f t="shared" si="27"/>
        <v>1</v>
      </c>
      <c r="G68" s="25">
        <f t="shared" si="27"/>
        <v>0</v>
      </c>
      <c r="H68" s="20">
        <f>COUNTIF(H$56:H$62,$B68)</f>
        <v>0</v>
      </c>
      <c r="I68" s="18">
        <f>COUNTIF(I$56:I$62,$B68)</f>
        <v>0</v>
      </c>
      <c r="J68" s="18">
        <f>COUNTIF(J$56:J$62,$B68)</f>
        <v>1</v>
      </c>
      <c r="K68" s="25">
        <f>COUNTIF(K$56:K$62,$B68)</f>
        <v>0</v>
      </c>
    </row>
    <row r="69" spans="1:11" x14ac:dyDescent="0.25">
      <c r="A69" s="119" t="s">
        <v>199</v>
      </c>
      <c r="B69" s="71" t="s">
        <v>172</v>
      </c>
      <c r="C69" s="17">
        <f>SUM(C65:C68)</f>
        <v>7</v>
      </c>
      <c r="D69" s="17">
        <f>SUM(D65:D68)</f>
        <v>0</v>
      </c>
      <c r="E69" s="17">
        <f>SUM(E65:E68)</f>
        <v>1</v>
      </c>
      <c r="F69" s="17">
        <f>SUM(F65:F68)</f>
        <v>2</v>
      </c>
      <c r="G69" s="76">
        <f>SUM(G65:G68)</f>
        <v>0</v>
      </c>
      <c r="H69" s="20">
        <f>COUNTIF(H$56:H$62,$B69)</f>
        <v>0</v>
      </c>
      <c r="I69" s="18">
        <f>COUNTIF(I$56:I$62,$B69)</f>
        <v>0</v>
      </c>
      <c r="J69" s="18">
        <f>COUNTIF(J$56:J$62,$B69)</f>
        <v>0</v>
      </c>
      <c r="K69" s="25">
        <f>COUNTIF(K$56:K$62,$B69)</f>
        <v>0</v>
      </c>
    </row>
    <row r="70" spans="1:11" x14ac:dyDescent="0.25">
      <c r="A70" s="120" t="s">
        <v>196</v>
      </c>
      <c r="B70" s="71" t="s">
        <v>52</v>
      </c>
      <c r="C70" s="17">
        <f t="shared" si="24"/>
        <v>7</v>
      </c>
      <c r="D70" s="17">
        <f t="shared" si="25"/>
        <v>1</v>
      </c>
      <c r="E70" s="17">
        <f t="shared" si="26"/>
        <v>0</v>
      </c>
      <c r="F70" s="17">
        <f t="shared" si="27"/>
        <v>1</v>
      </c>
      <c r="G70" s="76">
        <f t="shared" si="27"/>
        <v>0</v>
      </c>
      <c r="H70" s="20">
        <f>COUNTIF(H$56:H$62,$B70)</f>
        <v>1</v>
      </c>
      <c r="I70" s="18">
        <f>COUNTIF(I$56:I$62,$B70)</f>
        <v>0</v>
      </c>
      <c r="J70" s="18">
        <f>COUNTIF(J$56:J$62,$B70)</f>
        <v>1</v>
      </c>
      <c r="K70" s="25">
        <f>COUNTIF(K$56:K$62,$B70)</f>
        <v>0</v>
      </c>
    </row>
    <row r="71" spans="1:11" x14ac:dyDescent="0.25">
      <c r="A71" s="120" t="s">
        <v>197</v>
      </c>
      <c r="B71" s="71" t="s">
        <v>146</v>
      </c>
      <c r="C71" s="17">
        <f t="shared" si="24"/>
        <v>26</v>
      </c>
      <c r="D71" s="17">
        <f t="shared" si="25"/>
        <v>4</v>
      </c>
      <c r="E71" s="17">
        <f t="shared" si="26"/>
        <v>2</v>
      </c>
      <c r="F71" s="17">
        <f t="shared" si="27"/>
        <v>0</v>
      </c>
      <c r="G71" s="76">
        <f t="shared" si="27"/>
        <v>0</v>
      </c>
      <c r="H71" s="20">
        <f>COUNTIF(H$56:H$62,$B71)</f>
        <v>4</v>
      </c>
      <c r="I71" s="18">
        <f>COUNTIF(I$56:I$62,$B71)</f>
        <v>2</v>
      </c>
      <c r="J71" s="18">
        <f>COUNTIF(J$56:J$62,$B71)</f>
        <v>0</v>
      </c>
      <c r="K71" s="25">
        <f>COUNTIF(K$56:K$62,$B71)</f>
        <v>0</v>
      </c>
    </row>
    <row r="72" spans="1:11" x14ac:dyDescent="0.25">
      <c r="A72" s="119"/>
      <c r="B72" s="70" t="s">
        <v>145</v>
      </c>
      <c r="C72" s="18">
        <f t="shared" si="24"/>
        <v>0</v>
      </c>
      <c r="D72" s="18">
        <f t="shared" si="25"/>
        <v>0</v>
      </c>
      <c r="E72" s="18">
        <f t="shared" si="26"/>
        <v>0</v>
      </c>
      <c r="F72" s="18">
        <f t="shared" si="27"/>
        <v>0</v>
      </c>
      <c r="G72" s="25">
        <f t="shared" si="27"/>
        <v>0</v>
      </c>
      <c r="H72" s="20">
        <f>COUNTIF(H$56:H$62,$B72)</f>
        <v>0</v>
      </c>
      <c r="I72" s="18">
        <f>COUNTIF(I$56:I$62,$B72)</f>
        <v>0</v>
      </c>
      <c r="J72" s="18">
        <f>COUNTIF(J$56:J$62,$B72)</f>
        <v>0</v>
      </c>
      <c r="K72" s="25">
        <f>COUNTIF(K$56:K$62,$B72)</f>
        <v>0</v>
      </c>
    </row>
    <row r="73" spans="1:11" x14ac:dyDescent="0.25">
      <c r="A73" s="119"/>
      <c r="B73" s="70" t="s">
        <v>147</v>
      </c>
      <c r="C73" s="18">
        <f t="shared" si="24"/>
        <v>3</v>
      </c>
      <c r="D73" s="18">
        <f t="shared" si="25"/>
        <v>0</v>
      </c>
      <c r="E73" s="18">
        <f t="shared" si="26"/>
        <v>0</v>
      </c>
      <c r="F73" s="18">
        <f t="shared" si="27"/>
        <v>1</v>
      </c>
      <c r="G73" s="25">
        <f t="shared" si="27"/>
        <v>1</v>
      </c>
      <c r="H73" s="20">
        <f>COUNTIF(H$56:H$62,$B73)</f>
        <v>0</v>
      </c>
      <c r="I73" s="18">
        <f>COUNTIF(I$56:I$62,$B73)</f>
        <v>0</v>
      </c>
      <c r="J73" s="18">
        <f>COUNTIF(J$56:J$62,$B73)</f>
        <v>1</v>
      </c>
      <c r="K73" s="25">
        <f>COUNTIF(K$56:K$62,$B73)</f>
        <v>1</v>
      </c>
    </row>
    <row r="74" spans="1:11" x14ac:dyDescent="0.25">
      <c r="A74" s="119" t="s">
        <v>201</v>
      </c>
      <c r="B74" s="71" t="s">
        <v>148</v>
      </c>
      <c r="C74" s="17">
        <f>SUM(C72:C73)</f>
        <v>3</v>
      </c>
      <c r="D74" s="17">
        <f t="shared" ref="D74:G74" si="28">SUM(D72:D73)</f>
        <v>0</v>
      </c>
      <c r="E74" s="17">
        <f t="shared" si="28"/>
        <v>0</v>
      </c>
      <c r="F74" s="17">
        <f t="shared" si="28"/>
        <v>1</v>
      </c>
      <c r="G74" s="76">
        <f t="shared" si="28"/>
        <v>1</v>
      </c>
      <c r="H74" s="20">
        <f>COUNTIF(H$56:H$62,$B74)</f>
        <v>0</v>
      </c>
      <c r="I74" s="18">
        <f>COUNTIF(I$56:I$62,$B74)</f>
        <v>0</v>
      </c>
      <c r="J74" s="18">
        <f>COUNTIF(J$56:J$62,$B74)</f>
        <v>0</v>
      </c>
      <c r="K74" s="25">
        <f>COUNTIF(K$56:K$62,$B74)</f>
        <v>0</v>
      </c>
    </row>
    <row r="75" spans="1:11" x14ac:dyDescent="0.25">
      <c r="A75" s="120" t="s">
        <v>198</v>
      </c>
      <c r="B75" s="71" t="s">
        <v>40</v>
      </c>
      <c r="C75" s="17">
        <f t="shared" si="24"/>
        <v>12</v>
      </c>
      <c r="D75" s="17">
        <f t="shared" si="25"/>
        <v>1</v>
      </c>
      <c r="E75" s="17">
        <f t="shared" si="26"/>
        <v>2</v>
      </c>
      <c r="F75" s="17">
        <f t="shared" si="27"/>
        <v>0</v>
      </c>
      <c r="G75" s="76">
        <f t="shared" si="27"/>
        <v>1</v>
      </c>
      <c r="H75" s="20">
        <f>COUNTIF(H$56:H$62,$B75)</f>
        <v>1</v>
      </c>
      <c r="I75" s="18">
        <f>COUNTIF(I$56:I$62,$B75)</f>
        <v>2</v>
      </c>
      <c r="J75" s="18">
        <f>COUNTIF(J$56:J$62,$B75)</f>
        <v>0</v>
      </c>
      <c r="K75" s="25">
        <f>COUNTIF(K$56:K$62,$B75)</f>
        <v>1</v>
      </c>
    </row>
    <row r="76" spans="1:11" ht="19.5" thickBot="1" x14ac:dyDescent="0.3">
      <c r="A76" s="121" t="s">
        <v>202</v>
      </c>
      <c r="B76" s="77" t="s">
        <v>77</v>
      </c>
      <c r="C76" s="21">
        <f t="shared" si="24"/>
        <v>3</v>
      </c>
      <c r="D76" s="21">
        <f t="shared" si="25"/>
        <v>0</v>
      </c>
      <c r="E76" s="21">
        <f t="shared" si="26"/>
        <v>0</v>
      </c>
      <c r="F76" s="21">
        <f t="shared" si="27"/>
        <v>1</v>
      </c>
      <c r="G76" s="26">
        <f t="shared" si="27"/>
        <v>1</v>
      </c>
      <c r="H76" s="20">
        <f>COUNTIF(H$56:H$62,$B76)</f>
        <v>0</v>
      </c>
      <c r="I76" s="18">
        <f>COUNTIF(I$56:I$62,$B76)</f>
        <v>0</v>
      </c>
      <c r="J76" s="18">
        <f>COUNTIF(J$56:J$62,$B76)</f>
        <v>1</v>
      </c>
      <c r="K76" s="25">
        <f>COUNTIF(K$56:K$62,$B76)</f>
        <v>1</v>
      </c>
    </row>
    <row r="78" spans="1:11" x14ac:dyDescent="0.25">
      <c r="A78" s="127" t="s">
        <v>203</v>
      </c>
      <c r="B78" s="128"/>
      <c r="C78" s="127"/>
      <c r="D78" s="127"/>
    </row>
    <row r="79" spans="1:11" x14ac:dyDescent="0.25">
      <c r="A79" s="127" t="s">
        <v>204</v>
      </c>
      <c r="B79" s="128"/>
      <c r="C79" s="127">
        <v>83</v>
      </c>
      <c r="D79" s="127" t="s">
        <v>205</v>
      </c>
    </row>
    <row r="80" spans="1:11" x14ac:dyDescent="0.25">
      <c r="A80" s="127" t="s">
        <v>206</v>
      </c>
      <c r="B80" s="128"/>
      <c r="C80" s="127">
        <v>59</v>
      </c>
      <c r="D80" s="127" t="s">
        <v>205</v>
      </c>
    </row>
    <row r="81" spans="1:5" x14ac:dyDescent="0.25">
      <c r="A81" s="127" t="s">
        <v>207</v>
      </c>
      <c r="B81" s="128"/>
      <c r="C81" s="127">
        <v>26</v>
      </c>
      <c r="D81" s="127" t="s">
        <v>205</v>
      </c>
    </row>
    <row r="84" spans="1:5" x14ac:dyDescent="0.3">
      <c r="B84" s="129" t="s">
        <v>189</v>
      </c>
      <c r="C84" s="129"/>
    </row>
    <row r="85" spans="1:5" x14ac:dyDescent="0.3">
      <c r="B85" s="130" t="s">
        <v>38</v>
      </c>
      <c r="C85" s="130"/>
      <c r="D85" s="133"/>
      <c r="E85" s="132">
        <v>58</v>
      </c>
    </row>
    <row r="86" spans="1:5" x14ac:dyDescent="0.3">
      <c r="B86" s="130" t="s">
        <v>208</v>
      </c>
      <c r="C86" s="130"/>
      <c r="D86" s="133"/>
      <c r="E86" s="132">
        <v>4</v>
      </c>
    </row>
    <row r="87" spans="1:5" x14ac:dyDescent="0.3">
      <c r="B87" s="130" t="s">
        <v>52</v>
      </c>
      <c r="C87" s="130"/>
      <c r="D87" s="133"/>
      <c r="E87" s="132">
        <v>14</v>
      </c>
    </row>
    <row r="88" spans="1:5" x14ac:dyDescent="0.3">
      <c r="B88" s="130" t="s">
        <v>44</v>
      </c>
      <c r="C88" s="131" t="s">
        <v>209</v>
      </c>
      <c r="D88" s="133"/>
      <c r="E88" s="132">
        <v>39</v>
      </c>
    </row>
    <row r="89" spans="1:5" x14ac:dyDescent="0.3">
      <c r="B89" s="130"/>
      <c r="C89" s="131" t="s">
        <v>210</v>
      </c>
      <c r="D89" s="133"/>
      <c r="E89" s="132">
        <v>7</v>
      </c>
    </row>
    <row r="90" spans="1:5" x14ac:dyDescent="0.3">
      <c r="B90" s="130"/>
      <c r="C90" s="131" t="s">
        <v>211</v>
      </c>
      <c r="D90" s="133"/>
      <c r="E90" s="132">
        <v>8</v>
      </c>
    </row>
    <row r="91" spans="1:5" x14ac:dyDescent="0.3">
      <c r="B91" s="130" t="s">
        <v>39</v>
      </c>
      <c r="C91" s="131" t="s">
        <v>209</v>
      </c>
      <c r="D91" s="133"/>
      <c r="E91" s="132">
        <v>3</v>
      </c>
    </row>
    <row r="92" spans="1:5" x14ac:dyDescent="0.3">
      <c r="B92" s="130"/>
      <c r="C92" s="131" t="s">
        <v>212</v>
      </c>
      <c r="D92" s="133"/>
      <c r="E92" s="132">
        <v>6</v>
      </c>
    </row>
    <row r="93" spans="1:5" x14ac:dyDescent="0.3">
      <c r="B93" s="130"/>
      <c r="C93" s="131" t="s">
        <v>213</v>
      </c>
      <c r="D93" s="133"/>
      <c r="E93" s="132">
        <v>10</v>
      </c>
    </row>
    <row r="94" spans="1:5" x14ac:dyDescent="0.3">
      <c r="B94" s="130" t="s">
        <v>146</v>
      </c>
      <c r="C94" s="130"/>
      <c r="D94" s="133"/>
      <c r="E94" s="132">
        <v>13</v>
      </c>
    </row>
    <row r="95" spans="1:5" x14ac:dyDescent="0.3">
      <c r="B95" s="130" t="s">
        <v>214</v>
      </c>
      <c r="C95" s="130"/>
      <c r="D95" s="133"/>
      <c r="E95" s="132">
        <v>2</v>
      </c>
    </row>
    <row r="96" spans="1:5" x14ac:dyDescent="0.3">
      <c r="B96" s="130" t="s">
        <v>77</v>
      </c>
      <c r="C96" s="130"/>
      <c r="D96" s="133"/>
      <c r="E96" s="132">
        <v>4</v>
      </c>
    </row>
    <row r="97" spans="5:5" x14ac:dyDescent="0.25">
      <c r="E97" s="5">
        <f>SUM(E85:E96)</f>
        <v>168</v>
      </c>
    </row>
  </sheetData>
  <autoFilter ref="A1:G76"/>
  <mergeCells count="9">
    <mergeCell ref="B94:C94"/>
    <mergeCell ref="B95:C95"/>
    <mergeCell ref="B96:C96"/>
    <mergeCell ref="B84:C84"/>
    <mergeCell ref="B85:C85"/>
    <mergeCell ref="B86:C86"/>
    <mergeCell ref="B87:C87"/>
    <mergeCell ref="B88:B90"/>
    <mergeCell ref="B91:B93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"/>
    </sheetView>
  </sheetViews>
  <sheetFormatPr defaultRowHeight="15" x14ac:dyDescent="0.25"/>
  <sheetData/>
  <sortState ref="A1:A38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Диктору</vt:lpstr>
      <vt:lpstr>СЕТКА</vt:lpstr>
      <vt:lpstr>Лист1</vt:lpstr>
      <vt:lpstr>Диктору!Область_печати</vt:lpstr>
      <vt:lpstr>СЕТКА!Область_печати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09122014</dc:creator>
  <cp:lastModifiedBy>Евгений</cp:lastModifiedBy>
  <cp:lastPrinted>2022-10-09T03:38:43Z</cp:lastPrinted>
  <dcterms:created xsi:type="dcterms:W3CDTF">2018-04-28T23:56:16Z</dcterms:created>
  <dcterms:modified xsi:type="dcterms:W3CDTF">2022-10-09T04:12:22Z</dcterms:modified>
</cp:coreProperties>
</file>